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raquel.rabelo\Downloads\"/>
    </mc:Choice>
  </mc:AlternateContent>
  <xr:revisionPtr revIDLastSave="0" documentId="13_ncr:1_{6B2E185D-A183-455D-9DD3-7DEF580BC4F5}" xr6:coauthVersionLast="47" xr6:coauthVersionMax="47" xr10:uidLastSave="{00000000-0000-0000-0000-000000000000}"/>
  <bookViews>
    <workbookView xWindow="-120" yWindow="-120" windowWidth="29040" windowHeight="15840" tabRatio="542" xr2:uid="{00000000-000D-0000-FFFF-FFFF00000000}"/>
  </bookViews>
  <sheets>
    <sheet name="PLANILHA FINAL-REFORMA PLENÁRIO" sheetId="21" r:id="rId1"/>
    <sheet name="Planilha1" sheetId="20" state="hidden" r:id="rId2"/>
    <sheet name="LEGENDA" sheetId="19" state="hidden" r:id="rId3"/>
    <sheet name="Aditivo Final Supressão" sheetId="18" state="hidden" r:id="rId4"/>
    <sheet name="ajustar aditivo" sheetId="13" state="hidden" r:id="rId5"/>
  </sheets>
  <definedNames>
    <definedName name="_1.0" localSheetId="3">#REF!</definedName>
    <definedName name="_1.0" localSheetId="4">#REF!</definedName>
    <definedName name="_1.0" localSheetId="0">#REF!</definedName>
    <definedName name="_1.0">#REF!</definedName>
    <definedName name="_10.0" localSheetId="3">#REF!</definedName>
    <definedName name="_10.0" localSheetId="4">#REF!</definedName>
    <definedName name="_10.0" localSheetId="0">#REF!</definedName>
    <definedName name="_10.0">#REF!</definedName>
    <definedName name="_11.0" localSheetId="3">#REF!</definedName>
    <definedName name="_11.0" localSheetId="4">#REF!</definedName>
    <definedName name="_11.0" localSheetId="0">#REF!</definedName>
    <definedName name="_11.0">#REF!</definedName>
    <definedName name="_12.0" localSheetId="3">#REF!</definedName>
    <definedName name="_12.0" localSheetId="4">#REF!</definedName>
    <definedName name="_12.0" localSheetId="0">#REF!</definedName>
    <definedName name="_12.0">#REF!</definedName>
    <definedName name="_13.0" localSheetId="3">#REF!</definedName>
    <definedName name="_13.0" localSheetId="4">#REF!</definedName>
    <definedName name="_13.0" localSheetId="0">#REF!</definedName>
    <definedName name="_13.0">#REF!</definedName>
    <definedName name="_14.0" localSheetId="3">#REF!</definedName>
    <definedName name="_14.0" localSheetId="4">#REF!</definedName>
    <definedName name="_14.0" localSheetId="0">#REF!</definedName>
    <definedName name="_14.0">#REF!</definedName>
    <definedName name="_15.0" localSheetId="3">#REF!</definedName>
    <definedName name="_15.0" localSheetId="4">#REF!</definedName>
    <definedName name="_15.0" localSheetId="0">#REF!</definedName>
    <definedName name="_15.0">#REF!</definedName>
    <definedName name="_16.0" localSheetId="3">#REF!</definedName>
    <definedName name="_16.0" localSheetId="4">#REF!</definedName>
    <definedName name="_16.0" localSheetId="0">#REF!</definedName>
    <definedName name="_16.0">#REF!</definedName>
    <definedName name="_2.0" localSheetId="3">#REF!</definedName>
    <definedName name="_2.0" localSheetId="4">#REF!</definedName>
    <definedName name="_2.0" localSheetId="0">#REF!</definedName>
    <definedName name="_2.0">#REF!</definedName>
    <definedName name="_3.0" localSheetId="3">#REF!</definedName>
    <definedName name="_3.0" localSheetId="4">#REF!</definedName>
    <definedName name="_3.0" localSheetId="0">#REF!</definedName>
    <definedName name="_3.0">#REF!</definedName>
    <definedName name="_4.0" localSheetId="3">#REF!</definedName>
    <definedName name="_4.0" localSheetId="4">#REF!</definedName>
    <definedName name="_4.0" localSheetId="0">#REF!</definedName>
    <definedName name="_4.0">#REF!</definedName>
    <definedName name="_5.0" localSheetId="3">#REF!</definedName>
    <definedName name="_5.0" localSheetId="4">#REF!</definedName>
    <definedName name="_5.0" localSheetId="0">#REF!</definedName>
    <definedName name="_5.0">#REF!</definedName>
    <definedName name="_6.0" localSheetId="3">#REF!</definedName>
    <definedName name="_6.0" localSheetId="4">#REF!</definedName>
    <definedName name="_6.0" localSheetId="0">#REF!</definedName>
    <definedName name="_6.0">#REF!</definedName>
    <definedName name="_7.0" localSheetId="3">#REF!</definedName>
    <definedName name="_7.0" localSheetId="4">#REF!</definedName>
    <definedName name="_7.0" localSheetId="0">#REF!</definedName>
    <definedName name="_7.0">#REF!</definedName>
    <definedName name="_8.0" localSheetId="3">#REF!</definedName>
    <definedName name="_8.0" localSheetId="4">#REF!</definedName>
    <definedName name="_8.0" localSheetId="0">#REF!</definedName>
    <definedName name="_8.0">#REF!</definedName>
    <definedName name="_9.0" localSheetId="3">#REF!</definedName>
    <definedName name="_9.0" localSheetId="4">#REF!</definedName>
    <definedName name="_9.0" localSheetId="0">#REF!</definedName>
    <definedName name="_9.0">#REF!</definedName>
    <definedName name="_Fill" localSheetId="3" hidden="1">#REF!</definedName>
    <definedName name="_Fill" localSheetId="4" hidden="1">#REF!</definedName>
    <definedName name="_Fill" localSheetId="0" hidden="1">#REF!</definedName>
    <definedName name="_Fill" hidden="1">#REF!</definedName>
    <definedName name="_xlnm._FilterDatabase" localSheetId="3" hidden="1">'Aditivo Final Supressão'!$B$11:$U$713</definedName>
    <definedName name="_xlnm._FilterDatabase" localSheetId="4" hidden="1">'ajustar aditivo'!$B$11:$S$662</definedName>
    <definedName name="_xlnm._FilterDatabase" localSheetId="0" hidden="1">'PLANILHA FINAL-REFORMA PLENÁRIO'!$B$11:$I$727</definedName>
    <definedName name="_xlnm._FilterDatabase" hidden="1">#REF!</definedName>
    <definedName name="_Key1" localSheetId="3" hidden="1">#REF!</definedName>
    <definedName name="_Key1" localSheetId="4" hidden="1">#REF!</definedName>
    <definedName name="_Key1" localSheetId="0" hidden="1">#REF!</definedName>
    <definedName name="_Key1" hidden="1">#REF!</definedName>
    <definedName name="_Key2" localSheetId="3" hidden="1">#REF!</definedName>
    <definedName name="_Key2" localSheetId="4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3" hidden="1">#REF!</definedName>
    <definedName name="_Sort" localSheetId="4" hidden="1">#REF!</definedName>
    <definedName name="_Sort" localSheetId="0" hidden="1">#REF!</definedName>
    <definedName name="_Sort" hidden="1">#REF!</definedName>
    <definedName name="ademir" hidden="1">{#N/A,#N/A,FALSE,"Cronograma";#N/A,#N/A,FALSE,"Cronogr. 2"}</definedName>
    <definedName name="Aditivo.3v" hidden="1">{#N/A,#N/A,FALSE,"Planilha";#N/A,#N/A,FALSE,"Resumo";#N/A,#N/A,FALSE,"Fisico";#N/A,#N/A,FALSE,"Financeiro";#N/A,#N/A,FALSE,"Financeiro"}</definedName>
    <definedName name="_xlnm.Print_Area" localSheetId="3">'Aditivo Final Supressão'!$B$3:$U$713</definedName>
    <definedName name="_xlnm.Print_Area" localSheetId="4">'ajustar aditivo'!$B$3:$S$662</definedName>
    <definedName name="_xlnm.Print_Area" localSheetId="0">'PLANILHA FINAL-REFORMA PLENÁRIO'!$B$3:$I$713</definedName>
    <definedName name="bosta" hidden="1">{#N/A,#N/A,FALSE,"Cronograma";#N/A,#N/A,FALSE,"Cronogr. 2"}</definedName>
    <definedName name="CA´L" hidden="1">{#N/A,#N/A,FALSE,"Cronograma";#N/A,#N/A,FALSE,"Cronogr. 2"}</definedName>
    <definedName name="concorrentes" hidden="1">{#N/A,#N/A,FALSE,"Cronograma";#N/A,#N/A,FALSE,"Cronogr. 2"}</definedName>
    <definedName name="dwqdqwd" localSheetId="3" hidden="1">#REF!</definedName>
    <definedName name="dwqdqwd" localSheetId="4" hidden="1">#REF!</definedName>
    <definedName name="dwqdqwd" localSheetId="0" hidden="1">#REF!</definedName>
    <definedName name="dwqdqwd" hidden="1">#REF!</definedName>
    <definedName name="Excel_BuiltIn_Print_Area_1" localSheetId="3">#REF!</definedName>
    <definedName name="Excel_BuiltIn_Print_Area_1" localSheetId="4">#REF!</definedName>
    <definedName name="Excel_BuiltIn_Print_Area_1" localSheetId="0">#REF!</definedName>
    <definedName name="Excel_BuiltIn_Print_Area_1">#REF!</definedName>
    <definedName name="h" localSheetId="3" hidden="1">#REF!</definedName>
    <definedName name="h" localSheetId="4" hidden="1">#REF!</definedName>
    <definedName name="h" localSheetId="0" hidden="1">#REF!</definedName>
    <definedName name="h" hidden="1">#REF!</definedName>
    <definedName name="hheh" localSheetId="3" hidden="1">#REF!</definedName>
    <definedName name="hheh" localSheetId="4" hidden="1">#REF!</definedName>
    <definedName name="hheh" localSheetId="0" hidden="1">#REF!</definedName>
    <definedName name="hheh" hidden="1">#REF!</definedName>
    <definedName name="Popular" hidden="1">{#N/A,#N/A,FALSE,"Cronograma";#N/A,#N/A,FALSE,"Cronogr. 2"}</definedName>
    <definedName name="rio" hidden="1">{#N/A,#N/A,FALSE,"Cronograma";#N/A,#N/A,FALSE,"Cronogr. 2"}</definedName>
    <definedName name="solver_rel2" hidden="1">2</definedName>
    <definedName name="ss" hidden="1">{#N/A,#N/A,FALSE,"Cronograma";#N/A,#N/A,FALSE,"Cronogr. 2"}</definedName>
    <definedName name="_xlnm.Print_Titles" localSheetId="3">'Aditivo Final Supressão'!$3:$10</definedName>
    <definedName name="_xlnm.Print_Titles" localSheetId="4">'ajustar aditivo'!$3:$10</definedName>
    <definedName name="_xlnm.Print_Titles" localSheetId="0">'PLANILHA FINAL-REFORMA PLENÁRIO'!$3:$10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3" i="21" l="1"/>
  <c r="I712" i="21" s="1"/>
  <c r="I711" i="21"/>
  <c r="I710" i="21" s="1"/>
  <c r="I709" i="21"/>
  <c r="I708" i="21"/>
  <c r="I707" i="21"/>
  <c r="I706" i="21"/>
  <c r="I705" i="21"/>
  <c r="I703" i="21"/>
  <c r="I702" i="21"/>
  <c r="I701" i="21"/>
  <c r="I700" i="21"/>
  <c r="I699" i="21"/>
  <c r="I698" i="21"/>
  <c r="I697" i="21"/>
  <c r="I696" i="21"/>
  <c r="I695" i="21"/>
  <c r="I694" i="21"/>
  <c r="I693" i="21"/>
  <c r="I692" i="21"/>
  <c r="I691" i="21"/>
  <c r="I690" i="21"/>
  <c r="I689" i="21"/>
  <c r="I688" i="21"/>
  <c r="I687" i="21"/>
  <c r="I686" i="21"/>
  <c r="I685" i="21"/>
  <c r="I684" i="21"/>
  <c r="I683" i="21"/>
  <c r="I682" i="21"/>
  <c r="I681" i="21"/>
  <c r="I680" i="21"/>
  <c r="I679" i="21"/>
  <c r="I678" i="21"/>
  <c r="I676" i="21"/>
  <c r="I675" i="21"/>
  <c r="I674" i="21"/>
  <c r="I673" i="21"/>
  <c r="I672" i="21"/>
  <c r="I671" i="21"/>
  <c r="I670" i="21"/>
  <c r="I669" i="21"/>
  <c r="I668" i="21"/>
  <c r="I667" i="21"/>
  <c r="I666" i="21"/>
  <c r="I665" i="21"/>
  <c r="I664" i="21"/>
  <c r="I662" i="21"/>
  <c r="I661" i="21"/>
  <c r="I660" i="21"/>
  <c r="I659" i="21"/>
  <c r="I658" i="21"/>
  <c r="I657" i="21"/>
  <c r="I656" i="21"/>
  <c r="I655" i="21"/>
  <c r="I654" i="21"/>
  <c r="I653" i="21"/>
  <c r="I652" i="21"/>
  <c r="I651" i="21"/>
  <c r="I650" i="21"/>
  <c r="I649" i="21"/>
  <c r="I647" i="21"/>
  <c r="I646" i="21"/>
  <c r="I645" i="21"/>
  <c r="I644" i="21"/>
  <c r="I643" i="21"/>
  <c r="I642" i="21"/>
  <c r="I641" i="21"/>
  <c r="I640" i="21"/>
  <c r="I639" i="21"/>
  <c r="I638" i="21"/>
  <c r="I637" i="21"/>
  <c r="I636" i="21"/>
  <c r="I635" i="21"/>
  <c r="I634" i="21"/>
  <c r="I633" i="21"/>
  <c r="I632" i="21"/>
  <c r="I631" i="21"/>
  <c r="I630" i="21"/>
  <c r="I629" i="21"/>
  <c r="I628" i="21"/>
  <c r="I627" i="21"/>
  <c r="I626" i="21"/>
  <c r="I625" i="21"/>
  <c r="I624" i="21"/>
  <c r="I623" i="21"/>
  <c r="I622" i="21"/>
  <c r="I620" i="21"/>
  <c r="I619" i="21"/>
  <c r="I618" i="21"/>
  <c r="I617" i="21"/>
  <c r="I616" i="21"/>
  <c r="I615" i="21"/>
  <c r="I614" i="21"/>
  <c r="I613" i="21"/>
  <c r="I612" i="21"/>
  <c r="I611" i="21"/>
  <c r="I610" i="21"/>
  <c r="I609" i="21"/>
  <c r="I608" i="21"/>
  <c r="I607" i="21"/>
  <c r="I606" i="21"/>
  <c r="I605" i="21"/>
  <c r="I604" i="21"/>
  <c r="I603" i="21"/>
  <c r="I602" i="21"/>
  <c r="I601" i="21"/>
  <c r="I600" i="21"/>
  <c r="I599" i="21"/>
  <c r="I598" i="21"/>
  <c r="I597" i="21"/>
  <c r="I596" i="21"/>
  <c r="I595" i="21"/>
  <c r="I594" i="21"/>
  <c r="I592" i="21"/>
  <c r="I591" i="21"/>
  <c r="I590" i="21"/>
  <c r="I589" i="21"/>
  <c r="I588" i="21"/>
  <c r="I587" i="21"/>
  <c r="I586" i="21"/>
  <c r="I585" i="21"/>
  <c r="I584" i="21"/>
  <c r="I583" i="21"/>
  <c r="I582" i="21"/>
  <c r="I581" i="21"/>
  <c r="I580" i="21"/>
  <c r="I579" i="21"/>
  <c r="I578" i="21"/>
  <c r="I577" i="21"/>
  <c r="I576" i="21"/>
  <c r="I575" i="21"/>
  <c r="I574" i="21"/>
  <c r="I573" i="21"/>
  <c r="I572" i="21"/>
  <c r="I571" i="21"/>
  <c r="I570" i="21"/>
  <c r="I569" i="21"/>
  <c r="I568" i="21"/>
  <c r="I567" i="21"/>
  <c r="I566" i="21"/>
  <c r="I565" i="21"/>
  <c r="I564" i="21"/>
  <c r="I563" i="21"/>
  <c r="I562" i="21"/>
  <c r="I561" i="21"/>
  <c r="I560" i="21"/>
  <c r="I559" i="21"/>
  <c r="I558" i="21"/>
  <c r="I556" i="21"/>
  <c r="I555" i="21"/>
  <c r="I554" i="21"/>
  <c r="I553" i="21"/>
  <c r="I552" i="21"/>
  <c r="I550" i="21"/>
  <c r="I549" i="21"/>
  <c r="I548" i="21"/>
  <c r="I547" i="21"/>
  <c r="I546" i="21"/>
  <c r="I545" i="21"/>
  <c r="I544" i="21"/>
  <c r="I543" i="21"/>
  <c r="I542" i="21"/>
  <c r="I541" i="21"/>
  <c r="I540" i="21"/>
  <c r="I539" i="21"/>
  <c r="I538" i="21"/>
  <c r="I537" i="21"/>
  <c r="I536" i="21"/>
  <c r="I535" i="21"/>
  <c r="I534" i="21"/>
  <c r="I533" i="21"/>
  <c r="I532" i="21"/>
  <c r="I531" i="21"/>
  <c r="I530" i="21"/>
  <c r="I529" i="21"/>
  <c r="I528" i="21"/>
  <c r="I527" i="21"/>
  <c r="I526" i="21"/>
  <c r="I524" i="21"/>
  <c r="I523" i="21"/>
  <c r="I522" i="21"/>
  <c r="I521" i="21"/>
  <c r="I520" i="21"/>
  <c r="I519" i="21"/>
  <c r="I518" i="21"/>
  <c r="I517" i="21"/>
  <c r="I516" i="21"/>
  <c r="I515" i="21"/>
  <c r="I514" i="21"/>
  <c r="I513" i="21"/>
  <c r="I512" i="21"/>
  <c r="I511" i="21"/>
  <c r="I510" i="21"/>
  <c r="I509" i="21"/>
  <c r="I508" i="21"/>
  <c r="I507" i="21"/>
  <c r="I506" i="21"/>
  <c r="I505" i="21"/>
  <c r="I504" i="21"/>
  <c r="I503" i="21"/>
  <c r="I502" i="21"/>
  <c r="I501" i="21"/>
  <c r="I498" i="21"/>
  <c r="I497" i="21"/>
  <c r="I496" i="21"/>
  <c r="I495" i="21"/>
  <c r="I494" i="21"/>
  <c r="I493" i="21"/>
  <c r="I492" i="21"/>
  <c r="I491" i="21"/>
  <c r="I490" i="21"/>
  <c r="I489" i="21"/>
  <c r="I488" i="21"/>
  <c r="I487" i="21"/>
  <c r="I486" i="21"/>
  <c r="I485" i="21"/>
  <c r="I484" i="21"/>
  <c r="I483" i="21"/>
  <c r="I482" i="21"/>
  <c r="I481" i="21"/>
  <c r="I480" i="21"/>
  <c r="I478" i="21"/>
  <c r="I477" i="21" s="1"/>
  <c r="I476" i="21"/>
  <c r="I475" i="21"/>
  <c r="I474" i="21"/>
  <c r="I473" i="21"/>
  <c r="I472" i="21"/>
  <c r="I469" i="21"/>
  <c r="I468" i="21"/>
  <c r="I466" i="21"/>
  <c r="I465" i="21"/>
  <c r="I464" i="21"/>
  <c r="I463" i="21" s="1"/>
  <c r="I461" i="21"/>
  <c r="I460" i="21" s="1"/>
  <c r="I459" i="21"/>
  <c r="I458" i="21"/>
  <c r="I457" i="21"/>
  <c r="I456" i="21"/>
  <c r="I455" i="21"/>
  <c r="I454" i="21" s="1"/>
  <c r="I451" i="21"/>
  <c r="I450" i="21"/>
  <c r="I421" i="21"/>
  <c r="I448" i="21"/>
  <c r="I446" i="21"/>
  <c r="I445" i="21"/>
  <c r="I444" i="21"/>
  <c r="I443" i="21"/>
  <c r="I442" i="21"/>
  <c r="I441" i="21"/>
  <c r="I440" i="21"/>
  <c r="I439" i="21"/>
  <c r="I438" i="21"/>
  <c r="I437" i="21"/>
  <c r="I436" i="21"/>
  <c r="I435" i="21"/>
  <c r="I434" i="21"/>
  <c r="I433" i="21"/>
  <c r="I432" i="21"/>
  <c r="I431" i="21"/>
  <c r="I430" i="21"/>
  <c r="I429" i="21"/>
  <c r="I428" i="21"/>
  <c r="I427" i="21"/>
  <c r="I426" i="21"/>
  <c r="I420" i="21"/>
  <c r="I419" i="21"/>
  <c r="I418" i="21"/>
  <c r="I417" i="21"/>
  <c r="I416" i="21"/>
  <c r="I415" i="21"/>
  <c r="I413" i="21"/>
  <c r="I378" i="21"/>
  <c r="I377" i="21"/>
  <c r="I376" i="21"/>
  <c r="I375" i="21"/>
  <c r="I323" i="21"/>
  <c r="I411" i="21"/>
  <c r="I410" i="21"/>
  <c r="I409" i="21"/>
  <c r="I408" i="21"/>
  <c r="I407" i="21"/>
  <c r="I406" i="21"/>
  <c r="I404" i="21"/>
  <c r="I403" i="21"/>
  <c r="I402" i="21"/>
  <c r="I401" i="21"/>
  <c r="I400" i="21"/>
  <c r="I399" i="21"/>
  <c r="I398" i="21"/>
  <c r="I397" i="21"/>
  <c r="I396" i="21"/>
  <c r="I395" i="21"/>
  <c r="I394" i="21"/>
  <c r="I393" i="21"/>
  <c r="I391" i="21"/>
  <c r="I390" i="21"/>
  <c r="I389" i="21"/>
  <c r="I388" i="21"/>
  <c r="I387" i="21"/>
  <c r="I386" i="21"/>
  <c r="I385" i="21"/>
  <c r="I384" i="21"/>
  <c r="I383" i="21"/>
  <c r="I382" i="21"/>
  <c r="I381" i="21"/>
  <c r="I380" i="21"/>
  <c r="I379" i="21"/>
  <c r="I321" i="21"/>
  <c r="I305" i="21"/>
  <c r="I228" i="21"/>
  <c r="I76" i="21"/>
  <c r="I374" i="21"/>
  <c r="I373" i="21"/>
  <c r="I372" i="21"/>
  <c r="I371" i="21"/>
  <c r="I370" i="21"/>
  <c r="I369" i="21"/>
  <c r="I368" i="21"/>
  <c r="I367" i="21"/>
  <c r="I366" i="21"/>
  <c r="I365" i="21"/>
  <c r="I364" i="21"/>
  <c r="I361" i="21"/>
  <c r="I360" i="21"/>
  <c r="I359" i="21"/>
  <c r="I358" i="21"/>
  <c r="I357" i="21"/>
  <c r="I356" i="21"/>
  <c r="I355" i="21"/>
  <c r="I354" i="21"/>
  <c r="I353" i="21"/>
  <c r="I352" i="21"/>
  <c r="I351" i="21"/>
  <c r="I350" i="21"/>
  <c r="I349" i="21"/>
  <c r="I348" i="21"/>
  <c r="I347" i="21"/>
  <c r="I346" i="21"/>
  <c r="I345" i="21"/>
  <c r="I344" i="21"/>
  <c r="I343" i="21"/>
  <c r="I342" i="21"/>
  <c r="I341" i="21"/>
  <c r="I340" i="21"/>
  <c r="I339" i="21"/>
  <c r="I338" i="21"/>
  <c r="I337" i="21"/>
  <c r="I336" i="21"/>
  <c r="I335" i="21"/>
  <c r="I334" i="21"/>
  <c r="I333" i="21"/>
  <c r="I332" i="21"/>
  <c r="I331" i="21"/>
  <c r="I329" i="21"/>
  <c r="I328" i="21"/>
  <c r="I327" i="21"/>
  <c r="I326" i="21"/>
  <c r="I325" i="21"/>
  <c r="I324" i="21"/>
  <c r="I449" i="21"/>
  <c r="I322" i="21"/>
  <c r="I425" i="21"/>
  <c r="I320" i="21"/>
  <c r="I319" i="21"/>
  <c r="I318" i="21"/>
  <c r="I317" i="21"/>
  <c r="I316" i="21"/>
  <c r="I315" i="21"/>
  <c r="I314" i="21"/>
  <c r="I313" i="21"/>
  <c r="I312" i="21"/>
  <c r="I311" i="21"/>
  <c r="I310" i="21"/>
  <c r="I309" i="21"/>
  <c r="I308" i="21"/>
  <c r="I307" i="21"/>
  <c r="I306" i="21"/>
  <c r="I424" i="21"/>
  <c r="I304" i="21"/>
  <c r="I303" i="21"/>
  <c r="I302" i="21"/>
  <c r="I301" i="21"/>
  <c r="I300" i="21"/>
  <c r="I299" i="21"/>
  <c r="I298" i="21"/>
  <c r="I297" i="21"/>
  <c r="I296" i="21"/>
  <c r="I295" i="21"/>
  <c r="I294" i="21"/>
  <c r="I293" i="21"/>
  <c r="I292" i="21"/>
  <c r="I291" i="21"/>
  <c r="I290" i="21"/>
  <c r="I289" i="21"/>
  <c r="I288" i="21"/>
  <c r="I286" i="21"/>
  <c r="I285" i="21"/>
  <c r="I284" i="21"/>
  <c r="I283" i="21"/>
  <c r="I282" i="21"/>
  <c r="I281" i="21"/>
  <c r="I280" i="21"/>
  <c r="I279" i="21"/>
  <c r="I278" i="21"/>
  <c r="I277" i="21"/>
  <c r="I276" i="21"/>
  <c r="I275" i="21"/>
  <c r="I274" i="21"/>
  <c r="I273" i="21"/>
  <c r="I272" i="21"/>
  <c r="I271" i="21"/>
  <c r="I270" i="21"/>
  <c r="I269" i="21"/>
  <c r="I268" i="21"/>
  <c r="I267" i="21"/>
  <c r="I266" i="21"/>
  <c r="I265" i="21"/>
  <c r="I264" i="21"/>
  <c r="I263" i="21"/>
  <c r="I261" i="21"/>
  <c r="I260" i="21"/>
  <c r="I259" i="21"/>
  <c r="I258" i="21"/>
  <c r="I257" i="21"/>
  <c r="I256" i="21"/>
  <c r="I255" i="21"/>
  <c r="I254" i="21"/>
  <c r="I253" i="21"/>
  <c r="I252" i="21"/>
  <c r="I251" i="21"/>
  <c r="I250" i="21"/>
  <c r="I249" i="21"/>
  <c r="I248" i="21"/>
  <c r="I247" i="21"/>
  <c r="I246" i="21"/>
  <c r="I243" i="21"/>
  <c r="I242" i="21" s="1"/>
  <c r="I241" i="21"/>
  <c r="I240" i="21"/>
  <c r="I239" i="21"/>
  <c r="I238" i="21"/>
  <c r="I237" i="21"/>
  <c r="I235" i="21"/>
  <c r="I234" i="21"/>
  <c r="I233" i="21" s="1"/>
  <c r="I231" i="21"/>
  <c r="I230" i="21" s="1"/>
  <c r="I229" i="21"/>
  <c r="I74" i="21"/>
  <c r="I227" i="21"/>
  <c r="I226" i="21"/>
  <c r="I225" i="21"/>
  <c r="I224" i="21"/>
  <c r="I223" i="21"/>
  <c r="I221" i="21"/>
  <c r="I220" i="21"/>
  <c r="I219" i="21"/>
  <c r="I218" i="21"/>
  <c r="I217" i="21"/>
  <c r="I216" i="21"/>
  <c r="I215" i="21"/>
  <c r="I214" i="21"/>
  <c r="I213" i="21"/>
  <c r="I212" i="21"/>
  <c r="I211" i="21"/>
  <c r="I210" i="21"/>
  <c r="I209" i="21"/>
  <c r="I208" i="21"/>
  <c r="I207" i="21"/>
  <c r="I206" i="21"/>
  <c r="I205" i="21"/>
  <c r="I204" i="21"/>
  <c r="I203" i="21"/>
  <c r="I202" i="21"/>
  <c r="I201" i="21"/>
  <c r="I200" i="21"/>
  <c r="I199" i="21"/>
  <c r="I196" i="21"/>
  <c r="I195" i="21"/>
  <c r="I193" i="21"/>
  <c r="I192" i="21" s="1"/>
  <c r="I191" i="21"/>
  <c r="I190" i="21"/>
  <c r="I189" i="21"/>
  <c r="I188" i="21"/>
  <c r="I187" i="21"/>
  <c r="I186" i="21"/>
  <c r="I185" i="21"/>
  <c r="I184" i="21"/>
  <c r="I183" i="21"/>
  <c r="I182" i="21"/>
  <c r="I181" i="21"/>
  <c r="I180" i="21"/>
  <c r="I179" i="21"/>
  <c r="I178" i="21"/>
  <c r="I176" i="21"/>
  <c r="I175" i="21"/>
  <c r="I174" i="21"/>
  <c r="I172" i="21"/>
  <c r="I171" i="21"/>
  <c r="I170" i="21"/>
  <c r="I166" i="21"/>
  <c r="I165" i="21" s="1"/>
  <c r="I164" i="21"/>
  <c r="I163" i="21"/>
  <c r="I162" i="21"/>
  <c r="I161" i="21"/>
  <c r="I160" i="21"/>
  <c r="I157" i="21"/>
  <c r="I156" i="21"/>
  <c r="I155" i="21"/>
  <c r="I154" i="21"/>
  <c r="I153" i="21"/>
  <c r="I152" i="21"/>
  <c r="I151" i="21"/>
  <c r="I150" i="21"/>
  <c r="I149" i="21"/>
  <c r="I148" i="21"/>
  <c r="I147" i="21"/>
  <c r="I146" i="21"/>
  <c r="I145" i="21"/>
  <c r="I144" i="21"/>
  <c r="I143" i="21"/>
  <c r="I142" i="21"/>
  <c r="I141" i="21"/>
  <c r="I140" i="21"/>
  <c r="I139" i="21"/>
  <c r="I138" i="21"/>
  <c r="I137" i="21"/>
  <c r="I136" i="21"/>
  <c r="I135" i="21"/>
  <c r="I134" i="21"/>
  <c r="I132" i="21"/>
  <c r="I131" i="21"/>
  <c r="I130" i="21"/>
  <c r="I127" i="21"/>
  <c r="I126" i="21"/>
  <c r="I124" i="21"/>
  <c r="I123" i="21"/>
  <c r="I122" i="21"/>
  <c r="I121" i="21"/>
  <c r="I120" i="21"/>
  <c r="I119" i="21"/>
  <c r="I118" i="21"/>
  <c r="I117" i="21"/>
  <c r="I116" i="21"/>
  <c r="I115" i="21"/>
  <c r="I114" i="21"/>
  <c r="I113" i="21"/>
  <c r="I111" i="21"/>
  <c r="I110" i="21" s="1"/>
  <c r="I109" i="21"/>
  <c r="I108" i="21"/>
  <c r="I107" i="21"/>
  <c r="I106" i="21"/>
  <c r="I104" i="21"/>
  <c r="I103" i="21"/>
  <c r="I102" i="21"/>
  <c r="I101" i="21"/>
  <c r="I100" i="21"/>
  <c r="I99" i="21"/>
  <c r="I98" i="21"/>
  <c r="I97" i="21"/>
  <c r="I96" i="21"/>
  <c r="I95" i="21"/>
  <c r="I94" i="21"/>
  <c r="I93" i="21"/>
  <c r="I92" i="21"/>
  <c r="I90" i="21"/>
  <c r="I89" i="21"/>
  <c r="I88" i="21"/>
  <c r="I87" i="21"/>
  <c r="I86" i="21"/>
  <c r="I85" i="21"/>
  <c r="I84" i="21"/>
  <c r="I83" i="21"/>
  <c r="I82" i="21"/>
  <c r="I78" i="21"/>
  <c r="I77" i="21" s="1"/>
  <c r="I423" i="21"/>
  <c r="I75" i="21"/>
  <c r="I422" i="21"/>
  <c r="I72" i="21"/>
  <c r="I71" i="21"/>
  <c r="I69" i="21"/>
  <c r="I68" i="21"/>
  <c r="I67" i="21"/>
  <c r="I66" i="21"/>
  <c r="I65" i="21"/>
  <c r="I64" i="21"/>
  <c r="I63" i="21"/>
  <c r="I62" i="21"/>
  <c r="I61" i="21"/>
  <c r="I60" i="21"/>
  <c r="I59" i="21"/>
  <c r="I58" i="21"/>
  <c r="I57" i="21"/>
  <c r="I54" i="21"/>
  <c r="I53" i="21"/>
  <c r="I51" i="21"/>
  <c r="I50" i="21"/>
  <c r="I49" i="21"/>
  <c r="I47" i="21"/>
  <c r="I46" i="21"/>
  <c r="I45" i="21" s="1"/>
  <c r="I43" i="21"/>
  <c r="I42" i="21"/>
  <c r="I40" i="21"/>
  <c r="I39" i="21" s="1"/>
  <c r="I38" i="21"/>
  <c r="I37" i="21" s="1"/>
  <c r="I36" i="21"/>
  <c r="I35" i="21"/>
  <c r="I34" i="21"/>
  <c r="I33" i="21"/>
  <c r="I32" i="21"/>
  <c r="I31" i="21" s="1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 s="1"/>
  <c r="I17" i="21"/>
  <c r="I16" i="21"/>
  <c r="I13" i="21"/>
  <c r="I12" i="21" s="1"/>
  <c r="I330" i="21" l="1"/>
  <c r="I557" i="21"/>
  <c r="I287" i="21"/>
  <c r="I500" i="21"/>
  <c r="I525" i="21"/>
  <c r="I125" i="21"/>
  <c r="I663" i="21"/>
  <c r="I15" i="21"/>
  <c r="I48" i="21"/>
  <c r="I70" i="21"/>
  <c r="I81" i="21"/>
  <c r="I80" i="21" s="1"/>
  <c r="I56" i="21"/>
  <c r="I198" i="21"/>
  <c r="I197" i="21" s="1"/>
  <c r="I392" i="21"/>
  <c r="I405" i="21"/>
  <c r="I471" i="21"/>
  <c r="I470" i="21" s="1"/>
  <c r="I133" i="21"/>
  <c r="I159" i="21"/>
  <c r="I158" i="21" s="1"/>
  <c r="I169" i="21"/>
  <c r="I168" i="21" s="1"/>
  <c r="I112" i="21"/>
  <c r="I236" i="21"/>
  <c r="I232" i="21" s="1"/>
  <c r="I91" i="21"/>
  <c r="I105" i="21"/>
  <c r="I129" i="21"/>
  <c r="I173" i="21"/>
  <c r="I479" i="21"/>
  <c r="I222" i="21"/>
  <c r="I262" i="21"/>
  <c r="I363" i="21"/>
  <c r="I704" i="21"/>
  <c r="I648" i="21"/>
  <c r="I177" i="21"/>
  <c r="I194" i="21"/>
  <c r="I245" i="21"/>
  <c r="I621" i="21"/>
  <c r="I414" i="21"/>
  <c r="I467" i="21"/>
  <c r="I462" i="21" s="1"/>
  <c r="I453" i="21" s="1"/>
  <c r="I593" i="21"/>
  <c r="I41" i="21"/>
  <c r="I52" i="21"/>
  <c r="I44" i="21" s="1"/>
  <c r="I73" i="21"/>
  <c r="I447" i="21"/>
  <c r="I412" i="21" s="1"/>
  <c r="I551" i="21"/>
  <c r="I677" i="21"/>
  <c r="M13" i="20"/>
  <c r="M14" i="20" s="1"/>
  <c r="I55" i="21" l="1"/>
  <c r="I499" i="21"/>
  <c r="I167" i="21"/>
  <c r="I79" i="21"/>
  <c r="I362" i="21"/>
  <c r="I244" i="21" s="1"/>
  <c r="I452" i="21"/>
  <c r="I14" i="21"/>
  <c r="I128" i="21"/>
  <c r="I9" i="21" l="1"/>
  <c r="I13" i="20" l="1"/>
  <c r="I15" i="20" s="1"/>
  <c r="I17" i="20" s="1"/>
  <c r="K17" i="20" l="1"/>
  <c r="I24" i="20" s="1"/>
  <c r="R713" i="18" l="1"/>
  <c r="T713" i="18" s="1"/>
  <c r="R711" i="18"/>
  <c r="T711" i="18" s="1"/>
  <c r="R709" i="18"/>
  <c r="R708" i="18"/>
  <c r="T708" i="18" s="1"/>
  <c r="R707" i="18"/>
  <c r="R706" i="18"/>
  <c r="R705" i="18"/>
  <c r="T705" i="18" s="1"/>
  <c r="R703" i="18"/>
  <c r="T703" i="18" s="1"/>
  <c r="R702" i="18"/>
  <c r="T702" i="18" s="1"/>
  <c r="R701" i="18"/>
  <c r="T701" i="18" s="1"/>
  <c r="R700" i="18"/>
  <c r="R699" i="18"/>
  <c r="T699" i="18" s="1"/>
  <c r="R698" i="18"/>
  <c r="R697" i="18"/>
  <c r="T697" i="18" s="1"/>
  <c r="R696" i="18"/>
  <c r="T696" i="18" s="1"/>
  <c r="R695" i="18"/>
  <c r="T695" i="18" s="1"/>
  <c r="R694" i="18"/>
  <c r="T694" i="18" s="1"/>
  <c r="R693" i="18"/>
  <c r="R692" i="18"/>
  <c r="R691" i="18"/>
  <c r="T691" i="18" s="1"/>
  <c r="R690" i="18"/>
  <c r="R689" i="18"/>
  <c r="T689" i="18" s="1"/>
  <c r="R688" i="18"/>
  <c r="T688" i="18" s="1"/>
  <c r="R687" i="18"/>
  <c r="T687" i="18" s="1"/>
  <c r="R686" i="18"/>
  <c r="T686" i="18" s="1"/>
  <c r="R685" i="18"/>
  <c r="T685" i="18" s="1"/>
  <c r="R684" i="18"/>
  <c r="T684" i="18" s="1"/>
  <c r="R683" i="18"/>
  <c r="T683" i="18" s="1"/>
  <c r="R682" i="18"/>
  <c r="R681" i="18"/>
  <c r="R680" i="18"/>
  <c r="T680" i="18" s="1"/>
  <c r="R679" i="18"/>
  <c r="T679" i="18" s="1"/>
  <c r="R678" i="18"/>
  <c r="R676" i="18"/>
  <c r="T676" i="18" s="1"/>
  <c r="R675" i="18"/>
  <c r="R674" i="18"/>
  <c r="T674" i="18" s="1"/>
  <c r="R673" i="18"/>
  <c r="R672" i="18"/>
  <c r="R671" i="18"/>
  <c r="T671" i="18" s="1"/>
  <c r="R670" i="18"/>
  <c r="T670" i="18" s="1"/>
  <c r="R669" i="18"/>
  <c r="T669" i="18" s="1"/>
  <c r="R668" i="18"/>
  <c r="R667" i="18"/>
  <c r="R666" i="18"/>
  <c r="T666" i="18" s="1"/>
  <c r="R665" i="18"/>
  <c r="R664" i="18"/>
  <c r="T664" i="18" s="1"/>
  <c r="R662" i="18"/>
  <c r="T662" i="18" s="1"/>
  <c r="R661" i="18"/>
  <c r="T661" i="18" s="1"/>
  <c r="R660" i="18"/>
  <c r="T660" i="18" s="1"/>
  <c r="R659" i="18"/>
  <c r="R658" i="18"/>
  <c r="R657" i="18"/>
  <c r="T657" i="18" s="1"/>
  <c r="R656" i="18"/>
  <c r="R655" i="18"/>
  <c r="T655" i="18" s="1"/>
  <c r="R654" i="18"/>
  <c r="T654" i="18" s="1"/>
  <c r="R653" i="18"/>
  <c r="T653" i="18" s="1"/>
  <c r="R652" i="18"/>
  <c r="T652" i="18" s="1"/>
  <c r="R651" i="18"/>
  <c r="T651" i="18" s="1"/>
  <c r="R650" i="18"/>
  <c r="R649" i="18"/>
  <c r="T649" i="18" s="1"/>
  <c r="R647" i="18"/>
  <c r="R646" i="18"/>
  <c r="R645" i="18"/>
  <c r="T645" i="18" s="1"/>
  <c r="R644" i="18"/>
  <c r="T644" i="18" s="1"/>
  <c r="R643" i="18"/>
  <c r="R642" i="18"/>
  <c r="T642" i="18" s="1"/>
  <c r="R641" i="18"/>
  <c r="R640" i="18"/>
  <c r="T640" i="18" s="1"/>
  <c r="R639" i="18"/>
  <c r="R638" i="18"/>
  <c r="R637" i="18"/>
  <c r="T637" i="18" s="1"/>
  <c r="R636" i="18"/>
  <c r="T636" i="18" s="1"/>
  <c r="R635" i="18"/>
  <c r="T635" i="18" s="1"/>
  <c r="R634" i="18"/>
  <c r="T634" i="18" s="1"/>
  <c r="R633" i="18"/>
  <c r="R632" i="18"/>
  <c r="T632" i="18" s="1"/>
  <c r="R631" i="18"/>
  <c r="R630" i="18"/>
  <c r="T630" i="18" s="1"/>
  <c r="R629" i="18"/>
  <c r="T629" i="18" s="1"/>
  <c r="R628" i="18"/>
  <c r="T628" i="18" s="1"/>
  <c r="R627" i="18"/>
  <c r="R626" i="18"/>
  <c r="R625" i="18"/>
  <c r="R624" i="18"/>
  <c r="T624" i="18" s="1"/>
  <c r="R623" i="18"/>
  <c r="R622" i="18"/>
  <c r="T622" i="18" s="1"/>
  <c r="R620" i="18"/>
  <c r="T620" i="18" s="1"/>
  <c r="R619" i="18"/>
  <c r="T619" i="18" s="1"/>
  <c r="R618" i="18"/>
  <c r="T618" i="18" s="1"/>
  <c r="R617" i="18"/>
  <c r="T617" i="18" s="1"/>
  <c r="R616" i="18"/>
  <c r="T616" i="18" s="1"/>
  <c r="R615" i="18"/>
  <c r="T615" i="18" s="1"/>
  <c r="R614" i="18"/>
  <c r="R613" i="18"/>
  <c r="T613" i="18" s="1"/>
  <c r="R612" i="18"/>
  <c r="T612" i="18" s="1"/>
  <c r="R611" i="18"/>
  <c r="T611" i="18" s="1"/>
  <c r="R610" i="18"/>
  <c r="R609" i="18"/>
  <c r="T609" i="18" s="1"/>
  <c r="R608" i="18"/>
  <c r="R607" i="18"/>
  <c r="T607" i="18" s="1"/>
  <c r="R606" i="18"/>
  <c r="R605" i="18"/>
  <c r="R604" i="18"/>
  <c r="T604" i="18" s="1"/>
  <c r="R603" i="18"/>
  <c r="T603" i="18" s="1"/>
  <c r="R602" i="18"/>
  <c r="T602" i="18" s="1"/>
  <c r="R601" i="18"/>
  <c r="T601" i="18" s="1"/>
  <c r="R600" i="18"/>
  <c r="T600" i="18" s="1"/>
  <c r="R599" i="18"/>
  <c r="T599" i="18" s="1"/>
  <c r="R598" i="18"/>
  <c r="R597" i="18"/>
  <c r="T597" i="18" s="1"/>
  <c r="R596" i="18"/>
  <c r="T596" i="18" s="1"/>
  <c r="R595" i="18"/>
  <c r="T595" i="18" s="1"/>
  <c r="R594" i="18"/>
  <c r="R592" i="18"/>
  <c r="R591" i="18"/>
  <c r="R590" i="18"/>
  <c r="T590" i="18" s="1"/>
  <c r="R589" i="18"/>
  <c r="R588" i="18"/>
  <c r="R587" i="18"/>
  <c r="T587" i="18" s="1"/>
  <c r="R586" i="18"/>
  <c r="T586" i="18" s="1"/>
  <c r="R585" i="18"/>
  <c r="T585" i="18" s="1"/>
  <c r="R584" i="18"/>
  <c r="T584" i="18" s="1"/>
  <c r="R583" i="18"/>
  <c r="T583" i="18" s="1"/>
  <c r="R582" i="18"/>
  <c r="T582" i="18" s="1"/>
  <c r="R581" i="18"/>
  <c r="R580" i="18"/>
  <c r="R579" i="18"/>
  <c r="T579" i="18" s="1"/>
  <c r="R578" i="18"/>
  <c r="T578" i="18" s="1"/>
  <c r="R577" i="18"/>
  <c r="R576" i="18"/>
  <c r="T576" i="18" s="1"/>
  <c r="R575" i="18"/>
  <c r="R574" i="18"/>
  <c r="T574" i="18" s="1"/>
  <c r="R573" i="18"/>
  <c r="R572" i="18"/>
  <c r="R571" i="18"/>
  <c r="T571" i="18" s="1"/>
  <c r="R570" i="18"/>
  <c r="T570" i="18" s="1"/>
  <c r="R569" i="18"/>
  <c r="T569" i="18" s="1"/>
  <c r="R568" i="18"/>
  <c r="T568" i="18" s="1"/>
  <c r="R567" i="18"/>
  <c r="T567" i="18" s="1"/>
  <c r="R566" i="18"/>
  <c r="T566" i="18" s="1"/>
  <c r="R565" i="18"/>
  <c r="R564" i="18"/>
  <c r="T564" i="18" s="1"/>
  <c r="R563" i="18"/>
  <c r="T563" i="18" s="1"/>
  <c r="R562" i="18"/>
  <c r="T562" i="18" s="1"/>
  <c r="R561" i="18"/>
  <c r="T561" i="18" s="1"/>
  <c r="R560" i="18"/>
  <c r="R559" i="18"/>
  <c r="R558" i="18"/>
  <c r="T558" i="18" s="1"/>
  <c r="R556" i="18"/>
  <c r="R555" i="18"/>
  <c r="T555" i="18" s="1"/>
  <c r="R554" i="18"/>
  <c r="T554" i="18" s="1"/>
  <c r="R553" i="18"/>
  <c r="T553" i="18" s="1"/>
  <c r="R552" i="18"/>
  <c r="T552" i="18" s="1"/>
  <c r="R550" i="18"/>
  <c r="R549" i="18"/>
  <c r="T549" i="18" s="1"/>
  <c r="R548" i="18"/>
  <c r="T548" i="18" s="1"/>
  <c r="R547" i="18"/>
  <c r="T547" i="18" s="1"/>
  <c r="R546" i="18"/>
  <c r="T546" i="18" s="1"/>
  <c r="R545" i="18"/>
  <c r="T545" i="18" s="1"/>
  <c r="R544" i="18"/>
  <c r="T544" i="18" s="1"/>
  <c r="R543" i="18"/>
  <c r="T543" i="18" s="1"/>
  <c r="R542" i="18"/>
  <c r="T542" i="18" s="1"/>
  <c r="R541" i="18"/>
  <c r="R540" i="18"/>
  <c r="T540" i="18" s="1"/>
  <c r="R539" i="18"/>
  <c r="T539" i="18" s="1"/>
  <c r="R538" i="18"/>
  <c r="T538" i="18" s="1"/>
  <c r="R537" i="18"/>
  <c r="T537" i="18" s="1"/>
  <c r="R536" i="18"/>
  <c r="T536" i="18" s="1"/>
  <c r="R535" i="18"/>
  <c r="T535" i="18" s="1"/>
  <c r="R534" i="18"/>
  <c r="R533" i="18"/>
  <c r="R532" i="18"/>
  <c r="T532" i="18" s="1"/>
  <c r="R531" i="18"/>
  <c r="R530" i="18"/>
  <c r="T530" i="18" s="1"/>
  <c r="R529" i="18"/>
  <c r="T529" i="18" s="1"/>
  <c r="R528" i="18"/>
  <c r="T528" i="18" s="1"/>
  <c r="R527" i="18"/>
  <c r="T527" i="18" s="1"/>
  <c r="R526" i="18"/>
  <c r="T526" i="18" s="1"/>
  <c r="R524" i="18"/>
  <c r="R523" i="18"/>
  <c r="T523" i="18" s="1"/>
  <c r="R522" i="18"/>
  <c r="T522" i="18" s="1"/>
  <c r="R521" i="18"/>
  <c r="T521" i="18" s="1"/>
  <c r="R520" i="18"/>
  <c r="T520" i="18" s="1"/>
  <c r="R519" i="18"/>
  <c r="T519" i="18" s="1"/>
  <c r="R518" i="18"/>
  <c r="T518" i="18" s="1"/>
  <c r="R517" i="18"/>
  <c r="T517" i="18" s="1"/>
  <c r="R516" i="18"/>
  <c r="T516" i="18" s="1"/>
  <c r="R515" i="18"/>
  <c r="T515" i="18" s="1"/>
  <c r="R514" i="18"/>
  <c r="T514" i="18" s="1"/>
  <c r="R513" i="18"/>
  <c r="T513" i="18" s="1"/>
  <c r="R512" i="18"/>
  <c r="T512" i="18" s="1"/>
  <c r="R511" i="18"/>
  <c r="T511" i="18" s="1"/>
  <c r="R510" i="18"/>
  <c r="T510" i="18" s="1"/>
  <c r="R509" i="18"/>
  <c r="T509" i="18" s="1"/>
  <c r="R508" i="18"/>
  <c r="R507" i="18"/>
  <c r="T507" i="18" s="1"/>
  <c r="R506" i="18"/>
  <c r="R505" i="18"/>
  <c r="T505" i="18" s="1"/>
  <c r="R504" i="18"/>
  <c r="T504" i="18" s="1"/>
  <c r="R503" i="18"/>
  <c r="T503" i="18" s="1"/>
  <c r="R502" i="18"/>
  <c r="T502" i="18" s="1"/>
  <c r="R501" i="18"/>
  <c r="R498" i="18"/>
  <c r="R497" i="18"/>
  <c r="T497" i="18" s="1"/>
  <c r="R496" i="18"/>
  <c r="T496" i="18" s="1"/>
  <c r="R495" i="18"/>
  <c r="T495" i="18" s="1"/>
  <c r="R494" i="18"/>
  <c r="T494" i="18" s="1"/>
  <c r="R493" i="18"/>
  <c r="T493" i="18" s="1"/>
  <c r="R492" i="18"/>
  <c r="R491" i="18"/>
  <c r="T491" i="18" s="1"/>
  <c r="R490" i="18"/>
  <c r="T490" i="18" s="1"/>
  <c r="R489" i="18"/>
  <c r="T489" i="18" s="1"/>
  <c r="R488" i="18"/>
  <c r="R487" i="18"/>
  <c r="T487" i="18" s="1"/>
  <c r="R486" i="18"/>
  <c r="T486" i="18" s="1"/>
  <c r="R485" i="18"/>
  <c r="T485" i="18" s="1"/>
  <c r="R484" i="18"/>
  <c r="T484" i="18" s="1"/>
  <c r="R483" i="18"/>
  <c r="T483" i="18" s="1"/>
  <c r="R482" i="18"/>
  <c r="R481" i="18"/>
  <c r="T481" i="18" s="1"/>
  <c r="R480" i="18"/>
  <c r="T480" i="18" s="1"/>
  <c r="R478" i="18"/>
  <c r="T478" i="18" s="1"/>
  <c r="R476" i="18"/>
  <c r="T476" i="18" s="1"/>
  <c r="R475" i="18"/>
  <c r="T475" i="18" s="1"/>
  <c r="R474" i="18"/>
  <c r="R473" i="18"/>
  <c r="R472" i="18"/>
  <c r="R469" i="18"/>
  <c r="T469" i="18" s="1"/>
  <c r="R468" i="18"/>
  <c r="T468" i="18" s="1"/>
  <c r="R466" i="18"/>
  <c r="T466" i="18" s="1"/>
  <c r="R465" i="18"/>
  <c r="T465" i="18" s="1"/>
  <c r="R464" i="18"/>
  <c r="T464" i="18" s="1"/>
  <c r="R461" i="18"/>
  <c r="T461" i="18" s="1"/>
  <c r="R459" i="18"/>
  <c r="R458" i="18"/>
  <c r="T458" i="18" s="1"/>
  <c r="R457" i="18"/>
  <c r="T457" i="18" s="1"/>
  <c r="R456" i="18"/>
  <c r="R455" i="18"/>
  <c r="T455" i="18" s="1"/>
  <c r="R451" i="18"/>
  <c r="T451" i="18" s="1"/>
  <c r="R450" i="18"/>
  <c r="T450" i="18" s="1"/>
  <c r="R449" i="18"/>
  <c r="T449" i="18" s="1"/>
  <c r="R448" i="18"/>
  <c r="T448" i="18" s="1"/>
  <c r="R446" i="18"/>
  <c r="T446" i="18" s="1"/>
  <c r="R445" i="18"/>
  <c r="T445" i="18" s="1"/>
  <c r="R444" i="18"/>
  <c r="T444" i="18" s="1"/>
  <c r="R443" i="18"/>
  <c r="T443" i="18" s="1"/>
  <c r="R442" i="18"/>
  <c r="T442" i="18" s="1"/>
  <c r="R441" i="18"/>
  <c r="T441" i="18" s="1"/>
  <c r="R440" i="18"/>
  <c r="T440" i="18" s="1"/>
  <c r="R439" i="18"/>
  <c r="R438" i="18"/>
  <c r="R437" i="18"/>
  <c r="T437" i="18" s="1"/>
  <c r="R436" i="18"/>
  <c r="R435" i="18"/>
  <c r="R434" i="18"/>
  <c r="T434" i="18" s="1"/>
  <c r="R433" i="18"/>
  <c r="T433" i="18" s="1"/>
  <c r="R432" i="18"/>
  <c r="R431" i="18"/>
  <c r="T431" i="18" s="1"/>
  <c r="R430" i="18"/>
  <c r="T430" i="18" s="1"/>
  <c r="R429" i="18"/>
  <c r="T429" i="18" s="1"/>
  <c r="R428" i="18"/>
  <c r="T428" i="18" s="1"/>
  <c r="R427" i="18"/>
  <c r="T427" i="18" s="1"/>
  <c r="R426" i="18"/>
  <c r="T426" i="18" s="1"/>
  <c r="R425" i="18"/>
  <c r="T425" i="18" s="1"/>
  <c r="R424" i="18"/>
  <c r="T424" i="18" s="1"/>
  <c r="R423" i="18"/>
  <c r="T423" i="18" s="1"/>
  <c r="R422" i="18"/>
  <c r="T422" i="18" s="1"/>
  <c r="R421" i="18"/>
  <c r="T421" i="18" s="1"/>
  <c r="R420" i="18"/>
  <c r="R419" i="18"/>
  <c r="T419" i="18" s="1"/>
  <c r="R418" i="18"/>
  <c r="T418" i="18" s="1"/>
  <c r="R417" i="18"/>
  <c r="T417" i="18" s="1"/>
  <c r="R416" i="18"/>
  <c r="T416" i="18" s="1"/>
  <c r="R415" i="18"/>
  <c r="T415" i="18" s="1"/>
  <c r="R413" i="18"/>
  <c r="R411" i="18"/>
  <c r="T411" i="18" s="1"/>
  <c r="R410" i="18"/>
  <c r="R409" i="18"/>
  <c r="T409" i="18" s="1"/>
  <c r="R408" i="18"/>
  <c r="T408" i="18" s="1"/>
  <c r="R407" i="18"/>
  <c r="T407" i="18" s="1"/>
  <c r="R406" i="18"/>
  <c r="R404" i="18"/>
  <c r="R403" i="18"/>
  <c r="T403" i="18" s="1"/>
  <c r="R402" i="18"/>
  <c r="T402" i="18" s="1"/>
  <c r="R401" i="18"/>
  <c r="T401" i="18" s="1"/>
  <c r="R400" i="18"/>
  <c r="T400" i="18" s="1"/>
  <c r="R399" i="18"/>
  <c r="T399" i="18" s="1"/>
  <c r="R398" i="18"/>
  <c r="T398" i="18" s="1"/>
  <c r="R397" i="18"/>
  <c r="T397" i="18" s="1"/>
  <c r="R396" i="18"/>
  <c r="T396" i="18" s="1"/>
  <c r="R395" i="18"/>
  <c r="R394" i="18"/>
  <c r="T394" i="18" s="1"/>
  <c r="R393" i="18"/>
  <c r="T393" i="18" s="1"/>
  <c r="R391" i="18"/>
  <c r="T391" i="18" s="1"/>
  <c r="R390" i="18"/>
  <c r="T390" i="18" s="1"/>
  <c r="R389" i="18"/>
  <c r="T389" i="18" s="1"/>
  <c r="R388" i="18"/>
  <c r="T388" i="18" s="1"/>
  <c r="R387" i="18"/>
  <c r="T387" i="18" s="1"/>
  <c r="R386" i="18"/>
  <c r="T386" i="18" s="1"/>
  <c r="R385" i="18"/>
  <c r="T385" i="18" s="1"/>
  <c r="R384" i="18"/>
  <c r="T384" i="18" s="1"/>
  <c r="R383" i="18"/>
  <c r="T383" i="18" s="1"/>
  <c r="R382" i="18"/>
  <c r="T382" i="18" s="1"/>
  <c r="R381" i="18"/>
  <c r="T381" i="18" s="1"/>
  <c r="R380" i="18"/>
  <c r="R379" i="18"/>
  <c r="R378" i="18"/>
  <c r="R377" i="18"/>
  <c r="T377" i="18" s="1"/>
  <c r="R376" i="18"/>
  <c r="T376" i="18" s="1"/>
  <c r="R375" i="18"/>
  <c r="T375" i="18" s="1"/>
  <c r="R374" i="18"/>
  <c r="T374" i="18" s="1"/>
  <c r="R373" i="18"/>
  <c r="T373" i="18" s="1"/>
  <c r="R372" i="18"/>
  <c r="T372" i="18" s="1"/>
  <c r="R371" i="18"/>
  <c r="T371" i="18" s="1"/>
  <c r="R370" i="18"/>
  <c r="R369" i="18"/>
  <c r="T369" i="18" s="1"/>
  <c r="R368" i="18"/>
  <c r="R367" i="18"/>
  <c r="T367" i="18" s="1"/>
  <c r="R366" i="18"/>
  <c r="T366" i="18" s="1"/>
  <c r="R365" i="18"/>
  <c r="T365" i="18" s="1"/>
  <c r="R364" i="18"/>
  <c r="T364" i="18" s="1"/>
  <c r="R361" i="18"/>
  <c r="T361" i="18" s="1"/>
  <c r="R360" i="18"/>
  <c r="T360" i="18" s="1"/>
  <c r="R359" i="18"/>
  <c r="T359" i="18" s="1"/>
  <c r="R358" i="18"/>
  <c r="T358" i="18" s="1"/>
  <c r="R357" i="18"/>
  <c r="T357" i="18" s="1"/>
  <c r="R356" i="18"/>
  <c r="T356" i="18" s="1"/>
  <c r="R355" i="18"/>
  <c r="T355" i="18" s="1"/>
  <c r="R354" i="18"/>
  <c r="T354" i="18" s="1"/>
  <c r="R353" i="18"/>
  <c r="T353" i="18" s="1"/>
  <c r="R352" i="18"/>
  <c r="T352" i="18" s="1"/>
  <c r="R351" i="18"/>
  <c r="T351" i="18" s="1"/>
  <c r="R350" i="18"/>
  <c r="T350" i="18" s="1"/>
  <c r="R349" i="18"/>
  <c r="T349" i="18" s="1"/>
  <c r="R348" i="18"/>
  <c r="R347" i="18"/>
  <c r="T347" i="18" s="1"/>
  <c r="R346" i="18"/>
  <c r="T346" i="18" s="1"/>
  <c r="R345" i="18"/>
  <c r="R344" i="18"/>
  <c r="T344" i="18" s="1"/>
  <c r="R343" i="18"/>
  <c r="T343" i="18" s="1"/>
  <c r="R342" i="18"/>
  <c r="T342" i="18" s="1"/>
  <c r="R341" i="18"/>
  <c r="T341" i="18" s="1"/>
  <c r="R340" i="18"/>
  <c r="T340" i="18" s="1"/>
  <c r="R339" i="18"/>
  <c r="T339" i="18" s="1"/>
  <c r="R338" i="18"/>
  <c r="T338" i="18" s="1"/>
  <c r="R337" i="18"/>
  <c r="T337" i="18" s="1"/>
  <c r="R336" i="18"/>
  <c r="T336" i="18" s="1"/>
  <c r="R335" i="18"/>
  <c r="T335" i="18" s="1"/>
  <c r="R334" i="18"/>
  <c r="T334" i="18" s="1"/>
  <c r="R333" i="18"/>
  <c r="T333" i="18" s="1"/>
  <c r="R332" i="18"/>
  <c r="T332" i="18" s="1"/>
  <c r="R331" i="18"/>
  <c r="T331" i="18" s="1"/>
  <c r="R329" i="18"/>
  <c r="T329" i="18" s="1"/>
  <c r="R328" i="18"/>
  <c r="T328" i="18" s="1"/>
  <c r="R327" i="18"/>
  <c r="T327" i="18" s="1"/>
  <c r="R326" i="18"/>
  <c r="T326" i="18" s="1"/>
  <c r="R325" i="18"/>
  <c r="T325" i="18" s="1"/>
  <c r="R324" i="18"/>
  <c r="T324" i="18" s="1"/>
  <c r="R323" i="18"/>
  <c r="T323" i="18" s="1"/>
  <c r="R322" i="18"/>
  <c r="T322" i="18" s="1"/>
  <c r="R321" i="18"/>
  <c r="T321" i="18" s="1"/>
  <c r="R320" i="18"/>
  <c r="T320" i="18" s="1"/>
  <c r="R319" i="18"/>
  <c r="T319" i="18" s="1"/>
  <c r="R318" i="18"/>
  <c r="T318" i="18" s="1"/>
  <c r="R317" i="18"/>
  <c r="T317" i="18" s="1"/>
  <c r="R316" i="18"/>
  <c r="T316" i="18" s="1"/>
  <c r="R315" i="18"/>
  <c r="T315" i="18" s="1"/>
  <c r="R314" i="18"/>
  <c r="T314" i="18" s="1"/>
  <c r="R313" i="18"/>
  <c r="T313" i="18" s="1"/>
  <c r="R312" i="18"/>
  <c r="T312" i="18" s="1"/>
  <c r="R311" i="18"/>
  <c r="T311" i="18" s="1"/>
  <c r="R310" i="18"/>
  <c r="T310" i="18" s="1"/>
  <c r="R309" i="18"/>
  <c r="T309" i="18" s="1"/>
  <c r="R308" i="18"/>
  <c r="T308" i="18" s="1"/>
  <c r="R307" i="18"/>
  <c r="T307" i="18" s="1"/>
  <c r="R306" i="18"/>
  <c r="T306" i="18" s="1"/>
  <c r="R305" i="18"/>
  <c r="T305" i="18" s="1"/>
  <c r="R304" i="18"/>
  <c r="T304" i="18" s="1"/>
  <c r="R303" i="18"/>
  <c r="R302" i="18"/>
  <c r="T302" i="18" s="1"/>
  <c r="R301" i="18"/>
  <c r="T301" i="18" s="1"/>
  <c r="R300" i="18"/>
  <c r="T300" i="18" s="1"/>
  <c r="R299" i="18"/>
  <c r="T299" i="18" s="1"/>
  <c r="R298" i="18"/>
  <c r="T298" i="18" s="1"/>
  <c r="R297" i="18"/>
  <c r="T297" i="18" s="1"/>
  <c r="R296" i="18"/>
  <c r="T296" i="18" s="1"/>
  <c r="R295" i="18"/>
  <c r="R294" i="18"/>
  <c r="T294" i="18" s="1"/>
  <c r="R293" i="18"/>
  <c r="T293" i="18" s="1"/>
  <c r="R292" i="18"/>
  <c r="T292" i="18" s="1"/>
  <c r="R291" i="18"/>
  <c r="T291" i="18" s="1"/>
  <c r="R290" i="18"/>
  <c r="T290" i="18" s="1"/>
  <c r="R289" i="18"/>
  <c r="T289" i="18" s="1"/>
  <c r="R288" i="18"/>
  <c r="T288" i="18" s="1"/>
  <c r="R286" i="18"/>
  <c r="R285" i="18"/>
  <c r="T285" i="18" s="1"/>
  <c r="R284" i="18"/>
  <c r="T284" i="18" s="1"/>
  <c r="R283" i="18"/>
  <c r="T283" i="18" s="1"/>
  <c r="R282" i="18"/>
  <c r="T282" i="18" s="1"/>
  <c r="R281" i="18"/>
  <c r="T281" i="18" s="1"/>
  <c r="R280" i="18"/>
  <c r="T280" i="18" s="1"/>
  <c r="R279" i="18"/>
  <c r="T279" i="18" s="1"/>
  <c r="R278" i="18"/>
  <c r="T278" i="18" s="1"/>
  <c r="R277" i="18"/>
  <c r="T277" i="18" s="1"/>
  <c r="R276" i="18"/>
  <c r="T276" i="18" s="1"/>
  <c r="R275" i="18"/>
  <c r="T275" i="18" s="1"/>
  <c r="R274" i="18"/>
  <c r="T274" i="18" s="1"/>
  <c r="R273" i="18"/>
  <c r="T273" i="18" s="1"/>
  <c r="R272" i="18"/>
  <c r="T272" i="18" s="1"/>
  <c r="R271" i="18"/>
  <c r="T271" i="18" s="1"/>
  <c r="R270" i="18"/>
  <c r="T270" i="18" s="1"/>
  <c r="R269" i="18"/>
  <c r="T269" i="18" s="1"/>
  <c r="R268" i="18"/>
  <c r="T268" i="18" s="1"/>
  <c r="R267" i="18"/>
  <c r="T267" i="18" s="1"/>
  <c r="R266" i="18"/>
  <c r="T266" i="18" s="1"/>
  <c r="R265" i="18"/>
  <c r="T265" i="18" s="1"/>
  <c r="R264" i="18"/>
  <c r="T264" i="18" s="1"/>
  <c r="R263" i="18"/>
  <c r="T263" i="18" s="1"/>
  <c r="R261" i="18"/>
  <c r="T261" i="18" s="1"/>
  <c r="R260" i="18"/>
  <c r="T260" i="18" s="1"/>
  <c r="R259" i="18"/>
  <c r="T259" i="18" s="1"/>
  <c r="R258" i="18"/>
  <c r="T258" i="18" s="1"/>
  <c r="R257" i="18"/>
  <c r="T257" i="18" s="1"/>
  <c r="R256" i="18"/>
  <c r="T256" i="18" s="1"/>
  <c r="R255" i="18"/>
  <c r="T255" i="18" s="1"/>
  <c r="R254" i="18"/>
  <c r="T254" i="18" s="1"/>
  <c r="R253" i="18"/>
  <c r="T253" i="18" s="1"/>
  <c r="R252" i="18"/>
  <c r="T252" i="18" s="1"/>
  <c r="R251" i="18"/>
  <c r="T251" i="18" s="1"/>
  <c r="R250" i="18"/>
  <c r="T250" i="18" s="1"/>
  <c r="R249" i="18"/>
  <c r="T249" i="18" s="1"/>
  <c r="R248" i="18"/>
  <c r="T248" i="18" s="1"/>
  <c r="R247" i="18"/>
  <c r="T247" i="18" s="1"/>
  <c r="R246" i="18"/>
  <c r="T246" i="18" s="1"/>
  <c r="R243" i="18"/>
  <c r="T243" i="18" s="1"/>
  <c r="R241" i="18"/>
  <c r="T241" i="18" s="1"/>
  <c r="R240" i="18"/>
  <c r="T240" i="18" s="1"/>
  <c r="R239" i="18"/>
  <c r="T239" i="18" s="1"/>
  <c r="R238" i="18"/>
  <c r="T238" i="18" s="1"/>
  <c r="R237" i="18"/>
  <c r="T237" i="18" s="1"/>
  <c r="R235" i="18"/>
  <c r="T235" i="18" s="1"/>
  <c r="R234" i="18"/>
  <c r="T234" i="18" s="1"/>
  <c r="R231" i="18"/>
  <c r="T231" i="18" s="1"/>
  <c r="R229" i="18"/>
  <c r="T229" i="18" s="1"/>
  <c r="R228" i="18"/>
  <c r="T228" i="18" s="1"/>
  <c r="R227" i="18"/>
  <c r="T227" i="18" s="1"/>
  <c r="R226" i="18"/>
  <c r="T226" i="18" s="1"/>
  <c r="R225" i="18"/>
  <c r="T225" i="18" s="1"/>
  <c r="R224" i="18"/>
  <c r="T224" i="18" s="1"/>
  <c r="R223" i="18"/>
  <c r="T223" i="18" s="1"/>
  <c r="R221" i="18"/>
  <c r="T221" i="18" s="1"/>
  <c r="R220" i="18"/>
  <c r="T220" i="18" s="1"/>
  <c r="R219" i="18"/>
  <c r="T219" i="18" s="1"/>
  <c r="R218" i="18"/>
  <c r="T218" i="18" s="1"/>
  <c r="R217" i="18"/>
  <c r="T217" i="18" s="1"/>
  <c r="R216" i="18"/>
  <c r="T216" i="18" s="1"/>
  <c r="R215" i="18"/>
  <c r="T215" i="18" s="1"/>
  <c r="R214" i="18"/>
  <c r="T214" i="18" s="1"/>
  <c r="R213" i="18"/>
  <c r="T213" i="18" s="1"/>
  <c r="R212" i="18"/>
  <c r="T212" i="18" s="1"/>
  <c r="R211" i="18"/>
  <c r="T211" i="18" s="1"/>
  <c r="R210" i="18"/>
  <c r="T210" i="18" s="1"/>
  <c r="R209" i="18"/>
  <c r="T209" i="18" s="1"/>
  <c r="R208" i="18"/>
  <c r="T208" i="18" s="1"/>
  <c r="R207" i="18"/>
  <c r="T207" i="18" s="1"/>
  <c r="R206" i="18"/>
  <c r="T206" i="18" s="1"/>
  <c r="R205" i="18"/>
  <c r="R204" i="18"/>
  <c r="T204" i="18" s="1"/>
  <c r="R203" i="18"/>
  <c r="T203" i="18" s="1"/>
  <c r="R202" i="18"/>
  <c r="T202" i="18" s="1"/>
  <c r="R201" i="18"/>
  <c r="T201" i="18" s="1"/>
  <c r="R200" i="18"/>
  <c r="T200" i="18" s="1"/>
  <c r="R199" i="18"/>
  <c r="T199" i="18" s="1"/>
  <c r="R196" i="18"/>
  <c r="T196" i="18" s="1"/>
  <c r="R195" i="18"/>
  <c r="T195" i="18" s="1"/>
  <c r="R193" i="18"/>
  <c r="T193" i="18" s="1"/>
  <c r="R191" i="18"/>
  <c r="T191" i="18" s="1"/>
  <c r="R190" i="18"/>
  <c r="T190" i="18" s="1"/>
  <c r="R189" i="18"/>
  <c r="T189" i="18" s="1"/>
  <c r="R188" i="18"/>
  <c r="T188" i="18" s="1"/>
  <c r="R187" i="18"/>
  <c r="T187" i="18" s="1"/>
  <c r="R186" i="18"/>
  <c r="T186" i="18" s="1"/>
  <c r="R185" i="18"/>
  <c r="T185" i="18" s="1"/>
  <c r="R184" i="18"/>
  <c r="T184" i="18" s="1"/>
  <c r="R183" i="18"/>
  <c r="T183" i="18" s="1"/>
  <c r="R182" i="18"/>
  <c r="T182" i="18" s="1"/>
  <c r="R181" i="18"/>
  <c r="T181" i="18" s="1"/>
  <c r="R180" i="18"/>
  <c r="T180" i="18" s="1"/>
  <c r="R179" i="18"/>
  <c r="T179" i="18" s="1"/>
  <c r="R178" i="18"/>
  <c r="T178" i="18" s="1"/>
  <c r="R176" i="18"/>
  <c r="T176" i="18" s="1"/>
  <c r="R175" i="18"/>
  <c r="T175" i="18" s="1"/>
  <c r="R174" i="18"/>
  <c r="T174" i="18" s="1"/>
  <c r="R172" i="18"/>
  <c r="T172" i="18" s="1"/>
  <c r="R171" i="18"/>
  <c r="T171" i="18" s="1"/>
  <c r="R170" i="18"/>
  <c r="T170" i="18" s="1"/>
  <c r="R166" i="18"/>
  <c r="T166" i="18" s="1"/>
  <c r="R164" i="18"/>
  <c r="T164" i="18" s="1"/>
  <c r="R163" i="18"/>
  <c r="T163" i="18" s="1"/>
  <c r="R162" i="18"/>
  <c r="T162" i="18" s="1"/>
  <c r="R161" i="18"/>
  <c r="T161" i="18" s="1"/>
  <c r="R160" i="18"/>
  <c r="T160" i="18" s="1"/>
  <c r="R157" i="18"/>
  <c r="T157" i="18" s="1"/>
  <c r="R156" i="18"/>
  <c r="T156" i="18" s="1"/>
  <c r="R155" i="18"/>
  <c r="T155" i="18" s="1"/>
  <c r="R154" i="18"/>
  <c r="T154" i="18" s="1"/>
  <c r="R153" i="18"/>
  <c r="R152" i="18"/>
  <c r="T152" i="18" s="1"/>
  <c r="R151" i="18"/>
  <c r="T151" i="18" s="1"/>
  <c r="R150" i="18"/>
  <c r="T150" i="18" s="1"/>
  <c r="R149" i="18"/>
  <c r="T149" i="18" s="1"/>
  <c r="R148" i="18"/>
  <c r="T148" i="18" s="1"/>
  <c r="R147" i="18"/>
  <c r="T147" i="18" s="1"/>
  <c r="R146" i="18"/>
  <c r="T146" i="18" s="1"/>
  <c r="R145" i="18"/>
  <c r="R144" i="18"/>
  <c r="T144" i="18" s="1"/>
  <c r="R143" i="18"/>
  <c r="T143" i="18" s="1"/>
  <c r="R142" i="18"/>
  <c r="T142" i="18" s="1"/>
  <c r="R141" i="18"/>
  <c r="T141" i="18" s="1"/>
  <c r="R140" i="18"/>
  <c r="T140" i="18" s="1"/>
  <c r="R139" i="18"/>
  <c r="T139" i="18" s="1"/>
  <c r="R138" i="18"/>
  <c r="T138" i="18" s="1"/>
  <c r="R137" i="18"/>
  <c r="R136" i="18"/>
  <c r="T136" i="18" s="1"/>
  <c r="R135" i="18"/>
  <c r="T135" i="18" s="1"/>
  <c r="R134" i="18"/>
  <c r="T134" i="18" s="1"/>
  <c r="R132" i="18"/>
  <c r="T132" i="18" s="1"/>
  <c r="R131" i="18"/>
  <c r="T131" i="18" s="1"/>
  <c r="R130" i="18"/>
  <c r="T130" i="18" s="1"/>
  <c r="R123" i="18"/>
  <c r="T123" i="18" s="1"/>
  <c r="R122" i="18"/>
  <c r="T122" i="18" s="1"/>
  <c r="R121" i="18"/>
  <c r="T121" i="18" s="1"/>
  <c r="R120" i="18"/>
  <c r="T120" i="18" s="1"/>
  <c r="R119" i="18"/>
  <c r="T119" i="18" s="1"/>
  <c r="R118" i="18"/>
  <c r="T118" i="18" s="1"/>
  <c r="R117" i="18"/>
  <c r="T117" i="18" s="1"/>
  <c r="R116" i="18"/>
  <c r="T116" i="18" s="1"/>
  <c r="R115" i="18"/>
  <c r="T115" i="18" s="1"/>
  <c r="R114" i="18"/>
  <c r="T114" i="18" s="1"/>
  <c r="R113" i="18"/>
  <c r="R111" i="18"/>
  <c r="T111" i="18" s="1"/>
  <c r="R109" i="18"/>
  <c r="T109" i="18" s="1"/>
  <c r="R108" i="18"/>
  <c r="T108" i="18" s="1"/>
  <c r="R107" i="18"/>
  <c r="T107" i="18" s="1"/>
  <c r="R104" i="18"/>
  <c r="T104" i="18" s="1"/>
  <c r="R103" i="18"/>
  <c r="T103" i="18" s="1"/>
  <c r="R102" i="18"/>
  <c r="T102" i="18" s="1"/>
  <c r="R101" i="18"/>
  <c r="R100" i="18"/>
  <c r="T100" i="18" s="1"/>
  <c r="R99" i="18"/>
  <c r="T99" i="18" s="1"/>
  <c r="R98" i="18"/>
  <c r="T98" i="18" s="1"/>
  <c r="R97" i="18"/>
  <c r="T97" i="18" s="1"/>
  <c r="R96" i="18"/>
  <c r="T96" i="18" s="1"/>
  <c r="R95" i="18"/>
  <c r="T95" i="18" s="1"/>
  <c r="R94" i="18"/>
  <c r="T94" i="18" s="1"/>
  <c r="R93" i="18"/>
  <c r="R92" i="18"/>
  <c r="T92" i="18" s="1"/>
  <c r="R78" i="18"/>
  <c r="T78" i="18" s="1"/>
  <c r="R76" i="18"/>
  <c r="T76" i="18" s="1"/>
  <c r="R75" i="18"/>
  <c r="T75" i="18" s="1"/>
  <c r="R74" i="18"/>
  <c r="T74" i="18" s="1"/>
  <c r="R72" i="18"/>
  <c r="R71" i="18"/>
  <c r="T71" i="18" s="1"/>
  <c r="R61" i="18"/>
  <c r="T61" i="18" s="1"/>
  <c r="R57" i="18"/>
  <c r="T57" i="18" s="1"/>
  <c r="R54" i="18"/>
  <c r="T54" i="18" s="1"/>
  <c r="R53" i="18"/>
  <c r="T53" i="18" s="1"/>
  <c r="R51" i="18"/>
  <c r="T51" i="18" s="1"/>
  <c r="R50" i="18"/>
  <c r="T50" i="18" s="1"/>
  <c r="R49" i="18"/>
  <c r="T49" i="18" s="1"/>
  <c r="R47" i="18"/>
  <c r="R46" i="18"/>
  <c r="R43" i="18"/>
  <c r="T43" i="18" s="1"/>
  <c r="R42" i="18"/>
  <c r="T42" i="18" s="1"/>
  <c r="R36" i="18"/>
  <c r="T36" i="18" s="1"/>
  <c r="R35" i="18"/>
  <c r="T35" i="18" s="1"/>
  <c r="R34" i="18"/>
  <c r="T34" i="18" s="1"/>
  <c r="R33" i="18"/>
  <c r="R32" i="18"/>
  <c r="T32" i="18" s="1"/>
  <c r="R30" i="18"/>
  <c r="T30" i="18" s="1"/>
  <c r="R29" i="18"/>
  <c r="R28" i="18"/>
  <c r="T28" i="18" s="1"/>
  <c r="R27" i="18"/>
  <c r="T27" i="18" s="1"/>
  <c r="R26" i="18"/>
  <c r="T26" i="18" s="1"/>
  <c r="R25" i="18"/>
  <c r="T25" i="18" s="1"/>
  <c r="R24" i="18"/>
  <c r="T24" i="18" s="1"/>
  <c r="R23" i="18"/>
  <c r="T23" i="18" s="1"/>
  <c r="R22" i="18"/>
  <c r="T22" i="18" s="1"/>
  <c r="R21" i="18"/>
  <c r="T21" i="18" s="1"/>
  <c r="R20" i="18"/>
  <c r="T20" i="18" s="1"/>
  <c r="R19" i="18"/>
  <c r="T19" i="18" s="1"/>
  <c r="R17" i="18"/>
  <c r="T17" i="18" s="1"/>
  <c r="R16" i="18"/>
  <c r="T16" i="18" s="1"/>
  <c r="T709" i="18"/>
  <c r="T707" i="18"/>
  <c r="T706" i="18"/>
  <c r="T700" i="18"/>
  <c r="T698" i="18"/>
  <c r="T693" i="18"/>
  <c r="T692" i="18"/>
  <c r="T690" i="18"/>
  <c r="T682" i="18"/>
  <c r="T681" i="18"/>
  <c r="T678" i="18"/>
  <c r="T675" i="18"/>
  <c r="T673" i="18"/>
  <c r="T672" i="18"/>
  <c r="T668" i="18"/>
  <c r="T667" i="18"/>
  <c r="T665" i="18"/>
  <c r="T659" i="18"/>
  <c r="T658" i="18"/>
  <c r="T656" i="18"/>
  <c r="T650" i="18"/>
  <c r="T647" i="18"/>
  <c r="T646" i="18"/>
  <c r="T643" i="18"/>
  <c r="T641" i="18"/>
  <c r="T639" i="18"/>
  <c r="T638" i="18"/>
  <c r="T633" i="18"/>
  <c r="T631" i="18"/>
  <c r="T627" i="18"/>
  <c r="T626" i="18"/>
  <c r="T625" i="18"/>
  <c r="T623" i="18"/>
  <c r="T614" i="18"/>
  <c r="T610" i="18"/>
  <c r="T608" i="18"/>
  <c r="T606" i="18"/>
  <c r="T605" i="18"/>
  <c r="T598" i="18"/>
  <c r="T594" i="18"/>
  <c r="T592" i="18"/>
  <c r="T591" i="18"/>
  <c r="T589" i="18"/>
  <c r="T588" i="18"/>
  <c r="T581" i="18"/>
  <c r="T580" i="18"/>
  <c r="T577" i="18"/>
  <c r="T575" i="18"/>
  <c r="T573" i="18"/>
  <c r="T572" i="18"/>
  <c r="T565" i="18"/>
  <c r="T560" i="18"/>
  <c r="T559" i="18"/>
  <c r="T556" i="18"/>
  <c r="T550" i="18"/>
  <c r="T541" i="18"/>
  <c r="T534" i="18"/>
  <c r="T533" i="18"/>
  <c r="T531" i="18"/>
  <c r="T524" i="18"/>
  <c r="T508" i="18"/>
  <c r="T506" i="18"/>
  <c r="T501" i="18"/>
  <c r="T498" i="18"/>
  <c r="T492" i="18"/>
  <c r="T488" i="18"/>
  <c r="T482" i="18"/>
  <c r="T474" i="18"/>
  <c r="T473" i="18"/>
  <c r="T472" i="18"/>
  <c r="T459" i="18"/>
  <c r="T456" i="18"/>
  <c r="T439" i="18"/>
  <c r="T438" i="18"/>
  <c r="T436" i="18"/>
  <c r="T435" i="18"/>
  <c r="T432" i="18"/>
  <c r="T420" i="18"/>
  <c r="T413" i="18"/>
  <c r="T410" i="18"/>
  <c r="T406" i="18"/>
  <c r="T404" i="18"/>
  <c r="T395" i="18"/>
  <c r="T380" i="18"/>
  <c r="T379" i="18"/>
  <c r="T378" i="18"/>
  <c r="T370" i="18"/>
  <c r="T368" i="18"/>
  <c r="T348" i="18"/>
  <c r="T345" i="18"/>
  <c r="T303" i="18"/>
  <c r="T295" i="18"/>
  <c r="T286" i="18"/>
  <c r="T205" i="18"/>
  <c r="T153" i="18"/>
  <c r="T145" i="18"/>
  <c r="T137" i="18"/>
  <c r="T113" i="18"/>
  <c r="T101" i="18"/>
  <c r="T93" i="18"/>
  <c r="T72" i="18"/>
  <c r="T47" i="18"/>
  <c r="T46" i="18"/>
  <c r="T33" i="18"/>
  <c r="T29" i="18"/>
  <c r="R13" i="18"/>
  <c r="Q713" i="18"/>
  <c r="O713" i="18"/>
  <c r="M713" i="18"/>
  <c r="K713" i="18"/>
  <c r="I713" i="18"/>
  <c r="Q711" i="18"/>
  <c r="O711" i="18"/>
  <c r="M711" i="18"/>
  <c r="K711" i="18"/>
  <c r="I711" i="18"/>
  <c r="Q709" i="18"/>
  <c r="O709" i="18"/>
  <c r="M709" i="18"/>
  <c r="K709" i="18"/>
  <c r="I709" i="18"/>
  <c r="Q708" i="18"/>
  <c r="O708" i="18"/>
  <c r="M708" i="18"/>
  <c r="K708" i="18"/>
  <c r="I708" i="18"/>
  <c r="Q707" i="18"/>
  <c r="O707" i="18"/>
  <c r="M707" i="18"/>
  <c r="K707" i="18"/>
  <c r="I707" i="18"/>
  <c r="Q706" i="18"/>
  <c r="O706" i="18"/>
  <c r="M706" i="18"/>
  <c r="K706" i="18"/>
  <c r="I706" i="18"/>
  <c r="Q705" i="18"/>
  <c r="O705" i="18"/>
  <c r="M705" i="18"/>
  <c r="K705" i="18"/>
  <c r="I705" i="18"/>
  <c r="Q703" i="18"/>
  <c r="O703" i="18"/>
  <c r="M703" i="18"/>
  <c r="K703" i="18"/>
  <c r="I703" i="18"/>
  <c r="Q702" i="18"/>
  <c r="O702" i="18"/>
  <c r="M702" i="18"/>
  <c r="K702" i="18"/>
  <c r="I702" i="18"/>
  <c r="Q701" i="18"/>
  <c r="O701" i="18"/>
  <c r="M701" i="18"/>
  <c r="K701" i="18"/>
  <c r="I701" i="18"/>
  <c r="Q700" i="18"/>
  <c r="O700" i="18"/>
  <c r="M700" i="18"/>
  <c r="K700" i="18"/>
  <c r="I700" i="18"/>
  <c r="Q699" i="18"/>
  <c r="O699" i="18"/>
  <c r="M699" i="18"/>
  <c r="K699" i="18"/>
  <c r="I699" i="18"/>
  <c r="Q698" i="18"/>
  <c r="O698" i="18"/>
  <c r="M698" i="18"/>
  <c r="K698" i="18"/>
  <c r="I698" i="18"/>
  <c r="Q697" i="18"/>
  <c r="O697" i="18"/>
  <c r="M697" i="18"/>
  <c r="K697" i="18"/>
  <c r="I697" i="18"/>
  <c r="Q696" i="18"/>
  <c r="O696" i="18"/>
  <c r="M696" i="18"/>
  <c r="K696" i="18"/>
  <c r="I696" i="18"/>
  <c r="Q695" i="18"/>
  <c r="O695" i="18"/>
  <c r="M695" i="18"/>
  <c r="K695" i="18"/>
  <c r="I695" i="18"/>
  <c r="Q694" i="18"/>
  <c r="O694" i="18"/>
  <c r="M694" i="18"/>
  <c r="K694" i="18"/>
  <c r="I694" i="18"/>
  <c r="Q693" i="18"/>
  <c r="O693" i="18"/>
  <c r="M693" i="18"/>
  <c r="K693" i="18"/>
  <c r="I693" i="18"/>
  <c r="Q692" i="18"/>
  <c r="O692" i="18"/>
  <c r="M692" i="18"/>
  <c r="K692" i="18"/>
  <c r="I692" i="18"/>
  <c r="Q691" i="18"/>
  <c r="O691" i="18"/>
  <c r="M691" i="18"/>
  <c r="K691" i="18"/>
  <c r="I691" i="18"/>
  <c r="Q690" i="18"/>
  <c r="O690" i="18"/>
  <c r="M690" i="18"/>
  <c r="K690" i="18"/>
  <c r="I690" i="18"/>
  <c r="Q689" i="18"/>
  <c r="O689" i="18"/>
  <c r="M689" i="18"/>
  <c r="K689" i="18"/>
  <c r="I689" i="18"/>
  <c r="Q688" i="18"/>
  <c r="O688" i="18"/>
  <c r="M688" i="18"/>
  <c r="K688" i="18"/>
  <c r="I688" i="18"/>
  <c r="Q687" i="18"/>
  <c r="O687" i="18"/>
  <c r="M687" i="18"/>
  <c r="K687" i="18"/>
  <c r="I687" i="18"/>
  <c r="Q686" i="18"/>
  <c r="O686" i="18"/>
  <c r="M686" i="18"/>
  <c r="K686" i="18"/>
  <c r="I686" i="18"/>
  <c r="Q685" i="18"/>
  <c r="O685" i="18"/>
  <c r="M685" i="18"/>
  <c r="K685" i="18"/>
  <c r="I685" i="18"/>
  <c r="Q684" i="18"/>
  <c r="O684" i="18"/>
  <c r="M684" i="18"/>
  <c r="K684" i="18"/>
  <c r="I684" i="18"/>
  <c r="Q683" i="18"/>
  <c r="O683" i="18"/>
  <c r="M683" i="18"/>
  <c r="K683" i="18"/>
  <c r="I683" i="18"/>
  <c r="Q682" i="18"/>
  <c r="O682" i="18"/>
  <c r="M682" i="18"/>
  <c r="K682" i="18"/>
  <c r="I682" i="18"/>
  <c r="Q681" i="18"/>
  <c r="O681" i="18"/>
  <c r="M681" i="18"/>
  <c r="K681" i="18"/>
  <c r="I681" i="18"/>
  <c r="Q680" i="18"/>
  <c r="O680" i="18"/>
  <c r="M680" i="18"/>
  <c r="K680" i="18"/>
  <c r="I680" i="18"/>
  <c r="Q679" i="18"/>
  <c r="O679" i="18"/>
  <c r="M679" i="18"/>
  <c r="K679" i="18"/>
  <c r="I679" i="18"/>
  <c r="Q678" i="18"/>
  <c r="O678" i="18"/>
  <c r="M678" i="18"/>
  <c r="K678" i="18"/>
  <c r="I678" i="18"/>
  <c r="Q676" i="18"/>
  <c r="O676" i="18"/>
  <c r="M676" i="18"/>
  <c r="K676" i="18"/>
  <c r="I676" i="18"/>
  <c r="Q675" i="18"/>
  <c r="O675" i="18"/>
  <c r="M675" i="18"/>
  <c r="K675" i="18"/>
  <c r="I675" i="18"/>
  <c r="Q674" i="18"/>
  <c r="O674" i="18"/>
  <c r="M674" i="18"/>
  <c r="K674" i="18"/>
  <c r="I674" i="18"/>
  <c r="Q673" i="18"/>
  <c r="O673" i="18"/>
  <c r="M673" i="18"/>
  <c r="K673" i="18"/>
  <c r="I673" i="18"/>
  <c r="Q672" i="18"/>
  <c r="O672" i="18"/>
  <c r="M672" i="18"/>
  <c r="K672" i="18"/>
  <c r="I672" i="18"/>
  <c r="Q671" i="18"/>
  <c r="O671" i="18"/>
  <c r="M671" i="18"/>
  <c r="K671" i="18"/>
  <c r="I671" i="18"/>
  <c r="Q670" i="18"/>
  <c r="O670" i="18"/>
  <c r="M670" i="18"/>
  <c r="K670" i="18"/>
  <c r="I670" i="18"/>
  <c r="Q669" i="18"/>
  <c r="O669" i="18"/>
  <c r="M669" i="18"/>
  <c r="K669" i="18"/>
  <c r="I669" i="18"/>
  <c r="Q668" i="18"/>
  <c r="O668" i="18"/>
  <c r="M668" i="18"/>
  <c r="K668" i="18"/>
  <c r="I668" i="18"/>
  <c r="Q667" i="18"/>
  <c r="O667" i="18"/>
  <c r="M667" i="18"/>
  <c r="K667" i="18"/>
  <c r="I667" i="18"/>
  <c r="Q666" i="18"/>
  <c r="O666" i="18"/>
  <c r="M666" i="18"/>
  <c r="K666" i="18"/>
  <c r="I666" i="18"/>
  <c r="Q665" i="18"/>
  <c r="O665" i="18"/>
  <c r="M665" i="18"/>
  <c r="K665" i="18"/>
  <c r="I665" i="18"/>
  <c r="Q664" i="18"/>
  <c r="O664" i="18"/>
  <c r="M664" i="18"/>
  <c r="K664" i="18"/>
  <c r="I664" i="18"/>
  <c r="Q662" i="18"/>
  <c r="O662" i="18"/>
  <c r="M662" i="18"/>
  <c r="K662" i="18"/>
  <c r="I662" i="18"/>
  <c r="Q661" i="18"/>
  <c r="O661" i="18"/>
  <c r="M661" i="18"/>
  <c r="K661" i="18"/>
  <c r="I661" i="18"/>
  <c r="Q660" i="18"/>
  <c r="O660" i="18"/>
  <c r="M660" i="18"/>
  <c r="K660" i="18"/>
  <c r="I660" i="18"/>
  <c r="Q659" i="18"/>
  <c r="O659" i="18"/>
  <c r="M659" i="18"/>
  <c r="K659" i="18"/>
  <c r="I659" i="18"/>
  <c r="Q658" i="18"/>
  <c r="O658" i="18"/>
  <c r="M658" i="18"/>
  <c r="K658" i="18"/>
  <c r="I658" i="18"/>
  <c r="Q657" i="18"/>
  <c r="O657" i="18"/>
  <c r="M657" i="18"/>
  <c r="K657" i="18"/>
  <c r="I657" i="18"/>
  <c r="Q656" i="18"/>
  <c r="O656" i="18"/>
  <c r="M656" i="18"/>
  <c r="K656" i="18"/>
  <c r="I656" i="18"/>
  <c r="Q655" i="18"/>
  <c r="O655" i="18"/>
  <c r="M655" i="18"/>
  <c r="K655" i="18"/>
  <c r="I655" i="18"/>
  <c r="Q654" i="18"/>
  <c r="O654" i="18"/>
  <c r="M654" i="18"/>
  <c r="K654" i="18"/>
  <c r="I654" i="18"/>
  <c r="Q653" i="18"/>
  <c r="O653" i="18"/>
  <c r="M653" i="18"/>
  <c r="K653" i="18"/>
  <c r="I653" i="18"/>
  <c r="Q652" i="18"/>
  <c r="O652" i="18"/>
  <c r="M652" i="18"/>
  <c r="K652" i="18"/>
  <c r="I652" i="18"/>
  <c r="Q651" i="18"/>
  <c r="O651" i="18"/>
  <c r="M651" i="18"/>
  <c r="K651" i="18"/>
  <c r="I651" i="18"/>
  <c r="Q650" i="18"/>
  <c r="O650" i="18"/>
  <c r="M650" i="18"/>
  <c r="K650" i="18"/>
  <c r="I650" i="18"/>
  <c r="Q649" i="18"/>
  <c r="O649" i="18"/>
  <c r="M649" i="18"/>
  <c r="K649" i="18"/>
  <c r="I649" i="18"/>
  <c r="Q647" i="18"/>
  <c r="O647" i="18"/>
  <c r="M647" i="18"/>
  <c r="K647" i="18"/>
  <c r="I647" i="18"/>
  <c r="Q646" i="18"/>
  <c r="O646" i="18"/>
  <c r="M646" i="18"/>
  <c r="K646" i="18"/>
  <c r="I646" i="18"/>
  <c r="Q645" i="18"/>
  <c r="O645" i="18"/>
  <c r="M645" i="18"/>
  <c r="K645" i="18"/>
  <c r="I645" i="18"/>
  <c r="Q644" i="18"/>
  <c r="O644" i="18"/>
  <c r="M644" i="18"/>
  <c r="K644" i="18"/>
  <c r="I644" i="18"/>
  <c r="Q643" i="18"/>
  <c r="O643" i="18"/>
  <c r="M643" i="18"/>
  <c r="K643" i="18"/>
  <c r="I643" i="18"/>
  <c r="Q642" i="18"/>
  <c r="O642" i="18"/>
  <c r="M642" i="18"/>
  <c r="K642" i="18"/>
  <c r="I642" i="18"/>
  <c r="Q641" i="18"/>
  <c r="O641" i="18"/>
  <c r="M641" i="18"/>
  <c r="K641" i="18"/>
  <c r="I641" i="18"/>
  <c r="Q640" i="18"/>
  <c r="O640" i="18"/>
  <c r="M640" i="18"/>
  <c r="K640" i="18"/>
  <c r="I640" i="18"/>
  <c r="Q639" i="18"/>
  <c r="O639" i="18"/>
  <c r="M639" i="18"/>
  <c r="K639" i="18"/>
  <c r="I639" i="18"/>
  <c r="Q638" i="18"/>
  <c r="O638" i="18"/>
  <c r="M638" i="18"/>
  <c r="K638" i="18"/>
  <c r="I638" i="18"/>
  <c r="Q637" i="18"/>
  <c r="O637" i="18"/>
  <c r="M637" i="18"/>
  <c r="K637" i="18"/>
  <c r="I637" i="18"/>
  <c r="Q636" i="18"/>
  <c r="O636" i="18"/>
  <c r="M636" i="18"/>
  <c r="K636" i="18"/>
  <c r="I636" i="18"/>
  <c r="Q635" i="18"/>
  <c r="O635" i="18"/>
  <c r="M635" i="18"/>
  <c r="K635" i="18"/>
  <c r="I635" i="18"/>
  <c r="Q634" i="18"/>
  <c r="O634" i="18"/>
  <c r="M634" i="18"/>
  <c r="K634" i="18"/>
  <c r="I634" i="18"/>
  <c r="Q633" i="18"/>
  <c r="O633" i="18"/>
  <c r="M633" i="18"/>
  <c r="K633" i="18"/>
  <c r="I633" i="18"/>
  <c r="Q632" i="18"/>
  <c r="O632" i="18"/>
  <c r="M632" i="18"/>
  <c r="K632" i="18"/>
  <c r="I632" i="18"/>
  <c r="Q631" i="18"/>
  <c r="O631" i="18"/>
  <c r="M631" i="18"/>
  <c r="K631" i="18"/>
  <c r="I631" i="18"/>
  <c r="Q630" i="18"/>
  <c r="O630" i="18"/>
  <c r="M630" i="18"/>
  <c r="K630" i="18"/>
  <c r="I630" i="18"/>
  <c r="Q629" i="18"/>
  <c r="O629" i="18"/>
  <c r="M629" i="18"/>
  <c r="K629" i="18"/>
  <c r="I629" i="18"/>
  <c r="Q628" i="18"/>
  <c r="O628" i="18"/>
  <c r="M628" i="18"/>
  <c r="K628" i="18"/>
  <c r="I628" i="18"/>
  <c r="Q627" i="18"/>
  <c r="O627" i="18"/>
  <c r="M627" i="18"/>
  <c r="K627" i="18"/>
  <c r="I627" i="18"/>
  <c r="Q626" i="18"/>
  <c r="O626" i="18"/>
  <c r="M626" i="18"/>
  <c r="K626" i="18"/>
  <c r="I626" i="18"/>
  <c r="Q625" i="18"/>
  <c r="O625" i="18"/>
  <c r="M625" i="18"/>
  <c r="K625" i="18"/>
  <c r="I625" i="18"/>
  <c r="Q624" i="18"/>
  <c r="O624" i="18"/>
  <c r="M624" i="18"/>
  <c r="K624" i="18"/>
  <c r="I624" i="18"/>
  <c r="Q623" i="18"/>
  <c r="O623" i="18"/>
  <c r="M623" i="18"/>
  <c r="K623" i="18"/>
  <c r="I623" i="18"/>
  <c r="Q622" i="18"/>
  <c r="O622" i="18"/>
  <c r="M622" i="18"/>
  <c r="K622" i="18"/>
  <c r="I622" i="18"/>
  <c r="Q620" i="18"/>
  <c r="O620" i="18"/>
  <c r="M620" i="18"/>
  <c r="K620" i="18"/>
  <c r="I620" i="18"/>
  <c r="Q619" i="18"/>
  <c r="O619" i="18"/>
  <c r="M619" i="18"/>
  <c r="K619" i="18"/>
  <c r="I619" i="18"/>
  <c r="Q618" i="18"/>
  <c r="O618" i="18"/>
  <c r="M618" i="18"/>
  <c r="K618" i="18"/>
  <c r="I618" i="18"/>
  <c r="Q617" i="18"/>
  <c r="O617" i="18"/>
  <c r="M617" i="18"/>
  <c r="K617" i="18"/>
  <c r="I617" i="18"/>
  <c r="Q616" i="18"/>
  <c r="O616" i="18"/>
  <c r="M616" i="18"/>
  <c r="K616" i="18"/>
  <c r="I616" i="18"/>
  <c r="Q615" i="18"/>
  <c r="O615" i="18"/>
  <c r="M615" i="18"/>
  <c r="K615" i="18"/>
  <c r="I615" i="18"/>
  <c r="Q614" i="18"/>
  <c r="O614" i="18"/>
  <c r="M614" i="18"/>
  <c r="K614" i="18"/>
  <c r="I614" i="18"/>
  <c r="Q613" i="18"/>
  <c r="O613" i="18"/>
  <c r="M613" i="18"/>
  <c r="K613" i="18"/>
  <c r="I613" i="18"/>
  <c r="Q612" i="18"/>
  <c r="O612" i="18"/>
  <c r="M612" i="18"/>
  <c r="K612" i="18"/>
  <c r="I612" i="18"/>
  <c r="Q611" i="18"/>
  <c r="O611" i="18"/>
  <c r="M611" i="18"/>
  <c r="K611" i="18"/>
  <c r="I611" i="18"/>
  <c r="Q610" i="18"/>
  <c r="O610" i="18"/>
  <c r="M610" i="18"/>
  <c r="K610" i="18"/>
  <c r="I610" i="18"/>
  <c r="Q609" i="18"/>
  <c r="O609" i="18"/>
  <c r="M609" i="18"/>
  <c r="K609" i="18"/>
  <c r="I609" i="18"/>
  <c r="Q608" i="18"/>
  <c r="O608" i="18"/>
  <c r="M608" i="18"/>
  <c r="K608" i="18"/>
  <c r="I608" i="18"/>
  <c r="Q607" i="18"/>
  <c r="O607" i="18"/>
  <c r="M607" i="18"/>
  <c r="K607" i="18"/>
  <c r="I607" i="18"/>
  <c r="Q606" i="18"/>
  <c r="O606" i="18"/>
  <c r="M606" i="18"/>
  <c r="K606" i="18"/>
  <c r="I606" i="18"/>
  <c r="Q605" i="18"/>
  <c r="O605" i="18"/>
  <c r="M605" i="18"/>
  <c r="K605" i="18"/>
  <c r="I605" i="18"/>
  <c r="Q604" i="18"/>
  <c r="O604" i="18"/>
  <c r="M604" i="18"/>
  <c r="K604" i="18"/>
  <c r="I604" i="18"/>
  <c r="Q603" i="18"/>
  <c r="O603" i="18"/>
  <c r="M603" i="18"/>
  <c r="K603" i="18"/>
  <c r="I603" i="18"/>
  <c r="Q602" i="18"/>
  <c r="O602" i="18"/>
  <c r="M602" i="18"/>
  <c r="K602" i="18"/>
  <c r="I602" i="18"/>
  <c r="Q601" i="18"/>
  <c r="O601" i="18"/>
  <c r="M601" i="18"/>
  <c r="K601" i="18"/>
  <c r="I601" i="18"/>
  <c r="Q600" i="18"/>
  <c r="O600" i="18"/>
  <c r="M600" i="18"/>
  <c r="K600" i="18"/>
  <c r="I600" i="18"/>
  <c r="Q599" i="18"/>
  <c r="O599" i="18"/>
  <c r="M599" i="18"/>
  <c r="K599" i="18"/>
  <c r="I599" i="18"/>
  <c r="Q598" i="18"/>
  <c r="O598" i="18"/>
  <c r="M598" i="18"/>
  <c r="K598" i="18"/>
  <c r="I598" i="18"/>
  <c r="Q597" i="18"/>
  <c r="O597" i="18"/>
  <c r="M597" i="18"/>
  <c r="K597" i="18"/>
  <c r="I597" i="18"/>
  <c r="Q596" i="18"/>
  <c r="O596" i="18"/>
  <c r="M596" i="18"/>
  <c r="K596" i="18"/>
  <c r="I596" i="18"/>
  <c r="Q595" i="18"/>
  <c r="O595" i="18"/>
  <c r="M595" i="18"/>
  <c r="K595" i="18"/>
  <c r="I595" i="18"/>
  <c r="Q594" i="18"/>
  <c r="O594" i="18"/>
  <c r="M594" i="18"/>
  <c r="K594" i="18"/>
  <c r="I594" i="18"/>
  <c r="Q592" i="18"/>
  <c r="O592" i="18"/>
  <c r="M592" i="18"/>
  <c r="K592" i="18"/>
  <c r="I592" i="18"/>
  <c r="Q591" i="18"/>
  <c r="O591" i="18"/>
  <c r="M591" i="18"/>
  <c r="K591" i="18"/>
  <c r="I591" i="18"/>
  <c r="Q590" i="18"/>
  <c r="O590" i="18"/>
  <c r="M590" i="18"/>
  <c r="K590" i="18"/>
  <c r="I590" i="18"/>
  <c r="Q589" i="18"/>
  <c r="O589" i="18"/>
  <c r="M589" i="18"/>
  <c r="K589" i="18"/>
  <c r="I589" i="18"/>
  <c r="Q588" i="18"/>
  <c r="O588" i="18"/>
  <c r="M588" i="18"/>
  <c r="K588" i="18"/>
  <c r="I588" i="18"/>
  <c r="Q587" i="18"/>
  <c r="O587" i="18"/>
  <c r="M587" i="18"/>
  <c r="K587" i="18"/>
  <c r="I587" i="18"/>
  <c r="Q586" i="18"/>
  <c r="O586" i="18"/>
  <c r="M586" i="18"/>
  <c r="K586" i="18"/>
  <c r="I586" i="18"/>
  <c r="Q585" i="18"/>
  <c r="O585" i="18"/>
  <c r="M585" i="18"/>
  <c r="K585" i="18"/>
  <c r="I585" i="18"/>
  <c r="Q584" i="18"/>
  <c r="O584" i="18"/>
  <c r="M584" i="18"/>
  <c r="K584" i="18"/>
  <c r="I584" i="18"/>
  <c r="Q583" i="18"/>
  <c r="O583" i="18"/>
  <c r="M583" i="18"/>
  <c r="K583" i="18"/>
  <c r="I583" i="18"/>
  <c r="Q582" i="18"/>
  <c r="O582" i="18"/>
  <c r="M582" i="18"/>
  <c r="K582" i="18"/>
  <c r="I582" i="18"/>
  <c r="Q581" i="18"/>
  <c r="O581" i="18"/>
  <c r="M581" i="18"/>
  <c r="K581" i="18"/>
  <c r="I581" i="18"/>
  <c r="Q580" i="18"/>
  <c r="O580" i="18"/>
  <c r="M580" i="18"/>
  <c r="K580" i="18"/>
  <c r="I580" i="18"/>
  <c r="Q579" i="18"/>
  <c r="O579" i="18"/>
  <c r="M579" i="18"/>
  <c r="K579" i="18"/>
  <c r="I579" i="18"/>
  <c r="Q578" i="18"/>
  <c r="O578" i="18"/>
  <c r="M578" i="18"/>
  <c r="K578" i="18"/>
  <c r="I578" i="18"/>
  <c r="Q577" i="18"/>
  <c r="O577" i="18"/>
  <c r="M577" i="18"/>
  <c r="K577" i="18"/>
  <c r="I577" i="18"/>
  <c r="Q576" i="18"/>
  <c r="O576" i="18"/>
  <c r="M576" i="18"/>
  <c r="K576" i="18"/>
  <c r="I576" i="18"/>
  <c r="Q575" i="18"/>
  <c r="O575" i="18"/>
  <c r="M575" i="18"/>
  <c r="K575" i="18"/>
  <c r="I575" i="18"/>
  <c r="Q574" i="18"/>
  <c r="O574" i="18"/>
  <c r="M574" i="18"/>
  <c r="K574" i="18"/>
  <c r="I574" i="18"/>
  <c r="Q573" i="18"/>
  <c r="O573" i="18"/>
  <c r="M573" i="18"/>
  <c r="K573" i="18"/>
  <c r="I573" i="18"/>
  <c r="Q572" i="18"/>
  <c r="O572" i="18"/>
  <c r="M572" i="18"/>
  <c r="K572" i="18"/>
  <c r="I572" i="18"/>
  <c r="Q571" i="18"/>
  <c r="O571" i="18"/>
  <c r="M571" i="18"/>
  <c r="K571" i="18"/>
  <c r="I571" i="18"/>
  <c r="Q570" i="18"/>
  <c r="O570" i="18"/>
  <c r="M570" i="18"/>
  <c r="K570" i="18"/>
  <c r="I570" i="18"/>
  <c r="Q569" i="18"/>
  <c r="O569" i="18"/>
  <c r="M569" i="18"/>
  <c r="K569" i="18"/>
  <c r="I569" i="18"/>
  <c r="Q568" i="18"/>
  <c r="O568" i="18"/>
  <c r="M568" i="18"/>
  <c r="K568" i="18"/>
  <c r="I568" i="18"/>
  <c r="Q567" i="18"/>
  <c r="O567" i="18"/>
  <c r="M567" i="18"/>
  <c r="K567" i="18"/>
  <c r="I567" i="18"/>
  <c r="Q566" i="18"/>
  <c r="O566" i="18"/>
  <c r="M566" i="18"/>
  <c r="K566" i="18"/>
  <c r="I566" i="18"/>
  <c r="Q565" i="18"/>
  <c r="O565" i="18"/>
  <c r="M565" i="18"/>
  <c r="K565" i="18"/>
  <c r="I565" i="18"/>
  <c r="Q564" i="18"/>
  <c r="O564" i="18"/>
  <c r="M564" i="18"/>
  <c r="K564" i="18"/>
  <c r="I564" i="18"/>
  <c r="Q563" i="18"/>
  <c r="O563" i="18"/>
  <c r="M563" i="18"/>
  <c r="K563" i="18"/>
  <c r="I563" i="18"/>
  <c r="Q562" i="18"/>
  <c r="O562" i="18"/>
  <c r="M562" i="18"/>
  <c r="K562" i="18"/>
  <c r="I562" i="18"/>
  <c r="Q561" i="18"/>
  <c r="O561" i="18"/>
  <c r="M561" i="18"/>
  <c r="K561" i="18"/>
  <c r="I561" i="18"/>
  <c r="Q560" i="18"/>
  <c r="O560" i="18"/>
  <c r="M560" i="18"/>
  <c r="K560" i="18"/>
  <c r="I560" i="18"/>
  <c r="Q559" i="18"/>
  <c r="O559" i="18"/>
  <c r="M559" i="18"/>
  <c r="K559" i="18"/>
  <c r="I559" i="18"/>
  <c r="Q558" i="18"/>
  <c r="O558" i="18"/>
  <c r="M558" i="18"/>
  <c r="K558" i="18"/>
  <c r="I558" i="18"/>
  <c r="Q556" i="18"/>
  <c r="O556" i="18"/>
  <c r="M556" i="18"/>
  <c r="K556" i="18"/>
  <c r="I556" i="18"/>
  <c r="Q555" i="18"/>
  <c r="O555" i="18"/>
  <c r="M555" i="18"/>
  <c r="K555" i="18"/>
  <c r="I555" i="18"/>
  <c r="Q554" i="18"/>
  <c r="O554" i="18"/>
  <c r="M554" i="18"/>
  <c r="K554" i="18"/>
  <c r="I554" i="18"/>
  <c r="Q553" i="18"/>
  <c r="O553" i="18"/>
  <c r="M553" i="18"/>
  <c r="K553" i="18"/>
  <c r="I553" i="18"/>
  <c r="Q552" i="18"/>
  <c r="O552" i="18"/>
  <c r="M552" i="18"/>
  <c r="K552" i="18"/>
  <c r="I552" i="18"/>
  <c r="Q550" i="18"/>
  <c r="O550" i="18"/>
  <c r="M550" i="18"/>
  <c r="K550" i="18"/>
  <c r="I550" i="18"/>
  <c r="Q549" i="18"/>
  <c r="O549" i="18"/>
  <c r="M549" i="18"/>
  <c r="K549" i="18"/>
  <c r="I549" i="18"/>
  <c r="Q548" i="18"/>
  <c r="O548" i="18"/>
  <c r="M548" i="18"/>
  <c r="K548" i="18"/>
  <c r="I548" i="18"/>
  <c r="Q547" i="18"/>
  <c r="O547" i="18"/>
  <c r="M547" i="18"/>
  <c r="K547" i="18"/>
  <c r="I547" i="18"/>
  <c r="Q546" i="18"/>
  <c r="O546" i="18"/>
  <c r="M546" i="18"/>
  <c r="K546" i="18"/>
  <c r="I546" i="18"/>
  <c r="Q545" i="18"/>
  <c r="O545" i="18"/>
  <c r="M545" i="18"/>
  <c r="K545" i="18"/>
  <c r="I545" i="18"/>
  <c r="Q544" i="18"/>
  <c r="O544" i="18"/>
  <c r="M544" i="18"/>
  <c r="K544" i="18"/>
  <c r="I544" i="18"/>
  <c r="Q543" i="18"/>
  <c r="O543" i="18"/>
  <c r="M543" i="18"/>
  <c r="K543" i="18"/>
  <c r="I543" i="18"/>
  <c r="Q542" i="18"/>
  <c r="O542" i="18"/>
  <c r="M542" i="18"/>
  <c r="K542" i="18"/>
  <c r="I542" i="18"/>
  <c r="Q541" i="18"/>
  <c r="O541" i="18"/>
  <c r="M541" i="18"/>
  <c r="K541" i="18"/>
  <c r="I541" i="18"/>
  <c r="Q540" i="18"/>
  <c r="O540" i="18"/>
  <c r="M540" i="18"/>
  <c r="K540" i="18"/>
  <c r="I540" i="18"/>
  <c r="Q539" i="18"/>
  <c r="O539" i="18"/>
  <c r="M539" i="18"/>
  <c r="K539" i="18"/>
  <c r="I539" i="18"/>
  <c r="Q538" i="18"/>
  <c r="O538" i="18"/>
  <c r="M538" i="18"/>
  <c r="K538" i="18"/>
  <c r="I538" i="18"/>
  <c r="Q537" i="18"/>
  <c r="O537" i="18"/>
  <c r="M537" i="18"/>
  <c r="K537" i="18"/>
  <c r="I537" i="18"/>
  <c r="Q536" i="18"/>
  <c r="O536" i="18"/>
  <c r="M536" i="18"/>
  <c r="K536" i="18"/>
  <c r="I536" i="18"/>
  <c r="Q535" i="18"/>
  <c r="O535" i="18"/>
  <c r="M535" i="18"/>
  <c r="K535" i="18"/>
  <c r="I535" i="18"/>
  <c r="Q534" i="18"/>
  <c r="O534" i="18"/>
  <c r="M534" i="18"/>
  <c r="K534" i="18"/>
  <c r="I534" i="18"/>
  <c r="Q533" i="18"/>
  <c r="O533" i="18"/>
  <c r="M533" i="18"/>
  <c r="K533" i="18"/>
  <c r="I533" i="18"/>
  <c r="Q532" i="18"/>
  <c r="O532" i="18"/>
  <c r="M532" i="18"/>
  <c r="K532" i="18"/>
  <c r="I532" i="18"/>
  <c r="Q531" i="18"/>
  <c r="O531" i="18"/>
  <c r="M531" i="18"/>
  <c r="K531" i="18"/>
  <c r="I531" i="18"/>
  <c r="Q530" i="18"/>
  <c r="O530" i="18"/>
  <c r="M530" i="18"/>
  <c r="K530" i="18"/>
  <c r="I530" i="18"/>
  <c r="Q529" i="18"/>
  <c r="O529" i="18"/>
  <c r="M529" i="18"/>
  <c r="K529" i="18"/>
  <c r="I529" i="18"/>
  <c r="Q528" i="18"/>
  <c r="O528" i="18"/>
  <c r="M528" i="18"/>
  <c r="K528" i="18"/>
  <c r="I528" i="18"/>
  <c r="Q527" i="18"/>
  <c r="O527" i="18"/>
  <c r="M527" i="18"/>
  <c r="K527" i="18"/>
  <c r="I527" i="18"/>
  <c r="Q526" i="18"/>
  <c r="O526" i="18"/>
  <c r="M526" i="18"/>
  <c r="K526" i="18"/>
  <c r="I526" i="18"/>
  <c r="Q524" i="18"/>
  <c r="O524" i="18"/>
  <c r="M524" i="18"/>
  <c r="K524" i="18"/>
  <c r="I524" i="18"/>
  <c r="Q523" i="18"/>
  <c r="O523" i="18"/>
  <c r="M523" i="18"/>
  <c r="K523" i="18"/>
  <c r="I523" i="18"/>
  <c r="Q522" i="18"/>
  <c r="O522" i="18"/>
  <c r="M522" i="18"/>
  <c r="K522" i="18"/>
  <c r="I522" i="18"/>
  <c r="Q521" i="18"/>
  <c r="O521" i="18"/>
  <c r="M521" i="18"/>
  <c r="K521" i="18"/>
  <c r="I521" i="18"/>
  <c r="Q520" i="18"/>
  <c r="O520" i="18"/>
  <c r="M520" i="18"/>
  <c r="K520" i="18"/>
  <c r="I520" i="18"/>
  <c r="Q519" i="18"/>
  <c r="O519" i="18"/>
  <c r="M519" i="18"/>
  <c r="K519" i="18"/>
  <c r="I519" i="18"/>
  <c r="Q518" i="18"/>
  <c r="O518" i="18"/>
  <c r="M518" i="18"/>
  <c r="K518" i="18"/>
  <c r="I518" i="18"/>
  <c r="Q517" i="18"/>
  <c r="O517" i="18"/>
  <c r="M517" i="18"/>
  <c r="K517" i="18"/>
  <c r="I517" i="18"/>
  <c r="Q516" i="18"/>
  <c r="O516" i="18"/>
  <c r="M516" i="18"/>
  <c r="K516" i="18"/>
  <c r="I516" i="18"/>
  <c r="Q515" i="18"/>
  <c r="O515" i="18"/>
  <c r="M515" i="18"/>
  <c r="K515" i="18"/>
  <c r="I515" i="18"/>
  <c r="Q514" i="18"/>
  <c r="O514" i="18"/>
  <c r="M514" i="18"/>
  <c r="K514" i="18"/>
  <c r="I514" i="18"/>
  <c r="Q513" i="18"/>
  <c r="O513" i="18"/>
  <c r="M513" i="18"/>
  <c r="K513" i="18"/>
  <c r="I513" i="18"/>
  <c r="Q512" i="18"/>
  <c r="O512" i="18"/>
  <c r="M512" i="18"/>
  <c r="K512" i="18"/>
  <c r="I512" i="18"/>
  <c r="Q511" i="18"/>
  <c r="O511" i="18"/>
  <c r="M511" i="18"/>
  <c r="K511" i="18"/>
  <c r="I511" i="18"/>
  <c r="Q510" i="18"/>
  <c r="O510" i="18"/>
  <c r="M510" i="18"/>
  <c r="K510" i="18"/>
  <c r="I510" i="18"/>
  <c r="Q509" i="18"/>
  <c r="O509" i="18"/>
  <c r="M509" i="18"/>
  <c r="K509" i="18"/>
  <c r="I509" i="18"/>
  <c r="Q508" i="18"/>
  <c r="O508" i="18"/>
  <c r="M508" i="18"/>
  <c r="K508" i="18"/>
  <c r="I508" i="18"/>
  <c r="Q507" i="18"/>
  <c r="O507" i="18"/>
  <c r="M507" i="18"/>
  <c r="K507" i="18"/>
  <c r="I507" i="18"/>
  <c r="Q506" i="18"/>
  <c r="O506" i="18"/>
  <c r="M506" i="18"/>
  <c r="K506" i="18"/>
  <c r="I506" i="18"/>
  <c r="Q505" i="18"/>
  <c r="O505" i="18"/>
  <c r="M505" i="18"/>
  <c r="K505" i="18"/>
  <c r="I505" i="18"/>
  <c r="Q504" i="18"/>
  <c r="O504" i="18"/>
  <c r="M504" i="18"/>
  <c r="K504" i="18"/>
  <c r="I504" i="18"/>
  <c r="Q503" i="18"/>
  <c r="O503" i="18"/>
  <c r="M503" i="18"/>
  <c r="K503" i="18"/>
  <c r="I503" i="18"/>
  <c r="Q502" i="18"/>
  <c r="O502" i="18"/>
  <c r="M502" i="18"/>
  <c r="K502" i="18"/>
  <c r="I502" i="18"/>
  <c r="Q501" i="18"/>
  <c r="O501" i="18"/>
  <c r="M501" i="18"/>
  <c r="K501" i="18"/>
  <c r="I501" i="18"/>
  <c r="Q498" i="18"/>
  <c r="O498" i="18"/>
  <c r="M498" i="18"/>
  <c r="K498" i="18"/>
  <c r="I498" i="18"/>
  <c r="Q497" i="18"/>
  <c r="O497" i="18"/>
  <c r="M497" i="18"/>
  <c r="K497" i="18"/>
  <c r="I497" i="18"/>
  <c r="Q496" i="18"/>
  <c r="O496" i="18"/>
  <c r="M496" i="18"/>
  <c r="K496" i="18"/>
  <c r="I496" i="18"/>
  <c r="Q495" i="18"/>
  <c r="O495" i="18"/>
  <c r="M495" i="18"/>
  <c r="K495" i="18"/>
  <c r="I495" i="18"/>
  <c r="Q494" i="18"/>
  <c r="O494" i="18"/>
  <c r="M494" i="18"/>
  <c r="K494" i="18"/>
  <c r="I494" i="18"/>
  <c r="Q493" i="18"/>
  <c r="O493" i="18"/>
  <c r="M493" i="18"/>
  <c r="K493" i="18"/>
  <c r="I493" i="18"/>
  <c r="Q492" i="18"/>
  <c r="O492" i="18"/>
  <c r="M492" i="18"/>
  <c r="K492" i="18"/>
  <c r="I492" i="18"/>
  <c r="Q491" i="18"/>
  <c r="O491" i="18"/>
  <c r="M491" i="18"/>
  <c r="K491" i="18"/>
  <c r="I491" i="18"/>
  <c r="Q490" i="18"/>
  <c r="O490" i="18"/>
  <c r="M490" i="18"/>
  <c r="K490" i="18"/>
  <c r="I490" i="18"/>
  <c r="Q489" i="18"/>
  <c r="O489" i="18"/>
  <c r="M489" i="18"/>
  <c r="K489" i="18"/>
  <c r="I489" i="18"/>
  <c r="Q488" i="18"/>
  <c r="O488" i="18"/>
  <c r="M488" i="18"/>
  <c r="K488" i="18"/>
  <c r="I488" i="18"/>
  <c r="Q487" i="18"/>
  <c r="O487" i="18"/>
  <c r="M487" i="18"/>
  <c r="K487" i="18"/>
  <c r="I487" i="18"/>
  <c r="Q486" i="18"/>
  <c r="O486" i="18"/>
  <c r="M486" i="18"/>
  <c r="K486" i="18"/>
  <c r="I486" i="18"/>
  <c r="Q485" i="18"/>
  <c r="O485" i="18"/>
  <c r="M485" i="18"/>
  <c r="K485" i="18"/>
  <c r="I485" i="18"/>
  <c r="Q484" i="18"/>
  <c r="O484" i="18"/>
  <c r="M484" i="18"/>
  <c r="K484" i="18"/>
  <c r="I484" i="18"/>
  <c r="Q483" i="18"/>
  <c r="O483" i="18"/>
  <c r="M483" i="18"/>
  <c r="K483" i="18"/>
  <c r="I483" i="18"/>
  <c r="Q482" i="18"/>
  <c r="O482" i="18"/>
  <c r="M482" i="18"/>
  <c r="K482" i="18"/>
  <c r="I482" i="18"/>
  <c r="Q481" i="18"/>
  <c r="O481" i="18"/>
  <c r="M481" i="18"/>
  <c r="K481" i="18"/>
  <c r="I481" i="18"/>
  <c r="Q480" i="18"/>
  <c r="O480" i="18"/>
  <c r="M480" i="18"/>
  <c r="K480" i="18"/>
  <c r="I480" i="18"/>
  <c r="Q478" i="18"/>
  <c r="Q477" i="18" s="1"/>
  <c r="O478" i="18"/>
  <c r="O477" i="18" s="1"/>
  <c r="M478" i="18"/>
  <c r="K478" i="18"/>
  <c r="K477" i="18" s="1"/>
  <c r="I478" i="18"/>
  <c r="Q476" i="18"/>
  <c r="O476" i="18"/>
  <c r="M476" i="18"/>
  <c r="K476" i="18"/>
  <c r="I476" i="18"/>
  <c r="Q475" i="18"/>
  <c r="O475" i="18"/>
  <c r="M475" i="18"/>
  <c r="K475" i="18"/>
  <c r="I475" i="18"/>
  <c r="Q474" i="18"/>
  <c r="O474" i="18"/>
  <c r="M474" i="18"/>
  <c r="K474" i="18"/>
  <c r="I474" i="18"/>
  <c r="Q473" i="18"/>
  <c r="O473" i="18"/>
  <c r="M473" i="18"/>
  <c r="K473" i="18"/>
  <c r="I473" i="18"/>
  <c r="Q472" i="18"/>
  <c r="O472" i="18"/>
  <c r="M472" i="18"/>
  <c r="K472" i="18"/>
  <c r="I472" i="18"/>
  <c r="Q469" i="18"/>
  <c r="O469" i="18"/>
  <c r="M469" i="18"/>
  <c r="K469" i="18"/>
  <c r="I469" i="18"/>
  <c r="Q468" i="18"/>
  <c r="O468" i="18"/>
  <c r="M468" i="18"/>
  <c r="K468" i="18"/>
  <c r="I468" i="18"/>
  <c r="Q466" i="18"/>
  <c r="O466" i="18"/>
  <c r="M466" i="18"/>
  <c r="K466" i="18"/>
  <c r="I466" i="18"/>
  <c r="I463" i="18" s="1"/>
  <c r="Q465" i="18"/>
  <c r="O465" i="18"/>
  <c r="M465" i="18"/>
  <c r="K465" i="18"/>
  <c r="I465" i="18"/>
  <c r="Q464" i="18"/>
  <c r="O464" i="18"/>
  <c r="M464" i="18"/>
  <c r="K464" i="18"/>
  <c r="I464" i="18"/>
  <c r="Q461" i="18"/>
  <c r="Q460" i="18" s="1"/>
  <c r="O461" i="18"/>
  <c r="O460" i="18" s="1"/>
  <c r="M461" i="18"/>
  <c r="K461" i="18"/>
  <c r="K460" i="18" s="1"/>
  <c r="I461" i="18"/>
  <c r="Q459" i="18"/>
  <c r="O459" i="18"/>
  <c r="M459" i="18"/>
  <c r="K459" i="18"/>
  <c r="I459" i="18"/>
  <c r="Q458" i="18"/>
  <c r="O458" i="18"/>
  <c r="M458" i="18"/>
  <c r="K458" i="18"/>
  <c r="I458" i="18"/>
  <c r="Q457" i="18"/>
  <c r="O457" i="18"/>
  <c r="M457" i="18"/>
  <c r="K457" i="18"/>
  <c r="I457" i="18"/>
  <c r="Q456" i="18"/>
  <c r="O456" i="18"/>
  <c r="M456" i="18"/>
  <c r="K456" i="18"/>
  <c r="I456" i="18"/>
  <c r="Q455" i="18"/>
  <c r="O455" i="18"/>
  <c r="M455" i="18"/>
  <c r="K455" i="18"/>
  <c r="I455" i="18"/>
  <c r="Q451" i="18"/>
  <c r="O451" i="18"/>
  <c r="M451" i="18"/>
  <c r="K451" i="18"/>
  <c r="I451" i="18"/>
  <c r="Q450" i="18"/>
  <c r="O450" i="18"/>
  <c r="M450" i="18"/>
  <c r="K450" i="18"/>
  <c r="I450" i="18"/>
  <c r="Q449" i="18"/>
  <c r="O449" i="18"/>
  <c r="M449" i="18"/>
  <c r="K449" i="18"/>
  <c r="I449" i="18"/>
  <c r="Q448" i="18"/>
  <c r="O448" i="18"/>
  <c r="M448" i="18"/>
  <c r="K448" i="18"/>
  <c r="I448" i="18"/>
  <c r="Q446" i="18"/>
  <c r="O446" i="18"/>
  <c r="M446" i="18"/>
  <c r="K446" i="18"/>
  <c r="I446" i="18"/>
  <c r="Q445" i="18"/>
  <c r="O445" i="18"/>
  <c r="M445" i="18"/>
  <c r="K445" i="18"/>
  <c r="I445" i="18"/>
  <c r="Q444" i="18"/>
  <c r="O444" i="18"/>
  <c r="M444" i="18"/>
  <c r="K444" i="18"/>
  <c r="I444" i="18"/>
  <c r="Q443" i="18"/>
  <c r="O443" i="18"/>
  <c r="M443" i="18"/>
  <c r="K443" i="18"/>
  <c r="I443" i="18"/>
  <c r="Q442" i="18"/>
  <c r="O442" i="18"/>
  <c r="M442" i="18"/>
  <c r="K442" i="18"/>
  <c r="I442" i="18"/>
  <c r="Q441" i="18"/>
  <c r="O441" i="18"/>
  <c r="M441" i="18"/>
  <c r="K441" i="18"/>
  <c r="I441" i="18"/>
  <c r="Q440" i="18"/>
  <c r="O440" i="18"/>
  <c r="M440" i="18"/>
  <c r="K440" i="18"/>
  <c r="I440" i="18"/>
  <c r="Q439" i="18"/>
  <c r="O439" i="18"/>
  <c r="M439" i="18"/>
  <c r="K439" i="18"/>
  <c r="I439" i="18"/>
  <c r="Q438" i="18"/>
  <c r="O438" i="18"/>
  <c r="M438" i="18"/>
  <c r="K438" i="18"/>
  <c r="I438" i="18"/>
  <c r="Q437" i="18"/>
  <c r="O437" i="18"/>
  <c r="M437" i="18"/>
  <c r="K437" i="18"/>
  <c r="I437" i="18"/>
  <c r="Q436" i="18"/>
  <c r="O436" i="18"/>
  <c r="M436" i="18"/>
  <c r="K436" i="18"/>
  <c r="I436" i="18"/>
  <c r="Q435" i="18"/>
  <c r="O435" i="18"/>
  <c r="M435" i="18"/>
  <c r="K435" i="18"/>
  <c r="I435" i="18"/>
  <c r="Q434" i="18"/>
  <c r="O434" i="18"/>
  <c r="M434" i="18"/>
  <c r="K434" i="18"/>
  <c r="I434" i="18"/>
  <c r="Q433" i="18"/>
  <c r="O433" i="18"/>
  <c r="M433" i="18"/>
  <c r="K433" i="18"/>
  <c r="I433" i="18"/>
  <c r="Q432" i="18"/>
  <c r="O432" i="18"/>
  <c r="M432" i="18"/>
  <c r="K432" i="18"/>
  <c r="I432" i="18"/>
  <c r="Q431" i="18"/>
  <c r="O431" i="18"/>
  <c r="M431" i="18"/>
  <c r="K431" i="18"/>
  <c r="I431" i="18"/>
  <c r="Q430" i="18"/>
  <c r="O430" i="18"/>
  <c r="M430" i="18"/>
  <c r="K430" i="18"/>
  <c r="I430" i="18"/>
  <c r="Q429" i="18"/>
  <c r="O429" i="18"/>
  <c r="M429" i="18"/>
  <c r="K429" i="18"/>
  <c r="I429" i="18"/>
  <c r="Q428" i="18"/>
  <c r="O428" i="18"/>
  <c r="M428" i="18"/>
  <c r="K428" i="18"/>
  <c r="I428" i="18"/>
  <c r="Q427" i="18"/>
  <c r="O427" i="18"/>
  <c r="M427" i="18"/>
  <c r="K427" i="18"/>
  <c r="I427" i="18"/>
  <c r="Q426" i="18"/>
  <c r="O426" i="18"/>
  <c r="M426" i="18"/>
  <c r="K426" i="18"/>
  <c r="I426" i="18"/>
  <c r="Q425" i="18"/>
  <c r="O425" i="18"/>
  <c r="M425" i="18"/>
  <c r="K425" i="18"/>
  <c r="I425" i="18"/>
  <c r="Q424" i="18"/>
  <c r="O424" i="18"/>
  <c r="M424" i="18"/>
  <c r="K424" i="18"/>
  <c r="I424" i="18"/>
  <c r="Q423" i="18"/>
  <c r="O423" i="18"/>
  <c r="M423" i="18"/>
  <c r="K423" i="18"/>
  <c r="I423" i="18"/>
  <c r="Q422" i="18"/>
  <c r="O422" i="18"/>
  <c r="M422" i="18"/>
  <c r="K422" i="18"/>
  <c r="I422" i="18"/>
  <c r="Q421" i="18"/>
  <c r="O421" i="18"/>
  <c r="M421" i="18"/>
  <c r="K421" i="18"/>
  <c r="I421" i="18"/>
  <c r="Q420" i="18"/>
  <c r="O420" i="18"/>
  <c r="M420" i="18"/>
  <c r="K420" i="18"/>
  <c r="I420" i="18"/>
  <c r="Q419" i="18"/>
  <c r="O419" i="18"/>
  <c r="M419" i="18"/>
  <c r="K419" i="18"/>
  <c r="I419" i="18"/>
  <c r="Q418" i="18"/>
  <c r="O418" i="18"/>
  <c r="M418" i="18"/>
  <c r="K418" i="18"/>
  <c r="I418" i="18"/>
  <c r="Q417" i="18"/>
  <c r="O417" i="18"/>
  <c r="M417" i="18"/>
  <c r="K417" i="18"/>
  <c r="I417" i="18"/>
  <c r="Q416" i="18"/>
  <c r="O416" i="18"/>
  <c r="M416" i="18"/>
  <c r="K416" i="18"/>
  <c r="I416" i="18"/>
  <c r="Q415" i="18"/>
  <c r="O415" i="18"/>
  <c r="M415" i="18"/>
  <c r="K415" i="18"/>
  <c r="I415" i="18"/>
  <c r="Q413" i="18"/>
  <c r="O413" i="18"/>
  <c r="M413" i="18"/>
  <c r="K413" i="18"/>
  <c r="I413" i="18"/>
  <c r="Q411" i="18"/>
  <c r="O411" i="18"/>
  <c r="M411" i="18"/>
  <c r="K411" i="18"/>
  <c r="I411" i="18"/>
  <c r="Q410" i="18"/>
  <c r="O410" i="18"/>
  <c r="M410" i="18"/>
  <c r="K410" i="18"/>
  <c r="I410" i="18"/>
  <c r="Q409" i="18"/>
  <c r="O409" i="18"/>
  <c r="M409" i="18"/>
  <c r="K409" i="18"/>
  <c r="I409" i="18"/>
  <c r="Q408" i="18"/>
  <c r="O408" i="18"/>
  <c r="M408" i="18"/>
  <c r="K408" i="18"/>
  <c r="I408" i="18"/>
  <c r="Q407" i="18"/>
  <c r="O407" i="18"/>
  <c r="M407" i="18"/>
  <c r="K407" i="18"/>
  <c r="I407" i="18"/>
  <c r="Q406" i="18"/>
  <c r="O406" i="18"/>
  <c r="M406" i="18"/>
  <c r="K406" i="18"/>
  <c r="I406" i="18"/>
  <c r="Q404" i="18"/>
  <c r="O404" i="18"/>
  <c r="M404" i="18"/>
  <c r="K404" i="18"/>
  <c r="I404" i="18"/>
  <c r="Q403" i="18"/>
  <c r="O403" i="18"/>
  <c r="M403" i="18"/>
  <c r="K403" i="18"/>
  <c r="I403" i="18"/>
  <c r="Q402" i="18"/>
  <c r="O402" i="18"/>
  <c r="M402" i="18"/>
  <c r="K402" i="18"/>
  <c r="I402" i="18"/>
  <c r="Q401" i="18"/>
  <c r="O401" i="18"/>
  <c r="M401" i="18"/>
  <c r="K401" i="18"/>
  <c r="I401" i="18"/>
  <c r="Q400" i="18"/>
  <c r="O400" i="18"/>
  <c r="M400" i="18"/>
  <c r="K400" i="18"/>
  <c r="I400" i="18"/>
  <c r="Q399" i="18"/>
  <c r="O399" i="18"/>
  <c r="M399" i="18"/>
  <c r="K399" i="18"/>
  <c r="I399" i="18"/>
  <c r="Q398" i="18"/>
  <c r="O398" i="18"/>
  <c r="M398" i="18"/>
  <c r="K398" i="18"/>
  <c r="I398" i="18"/>
  <c r="Q397" i="18"/>
  <c r="O397" i="18"/>
  <c r="M397" i="18"/>
  <c r="K397" i="18"/>
  <c r="I397" i="18"/>
  <c r="Q396" i="18"/>
  <c r="O396" i="18"/>
  <c r="M396" i="18"/>
  <c r="K396" i="18"/>
  <c r="I396" i="18"/>
  <c r="Q395" i="18"/>
  <c r="O395" i="18"/>
  <c r="M395" i="18"/>
  <c r="K395" i="18"/>
  <c r="I395" i="18"/>
  <c r="Q394" i="18"/>
  <c r="O394" i="18"/>
  <c r="M394" i="18"/>
  <c r="K394" i="18"/>
  <c r="I394" i="18"/>
  <c r="Q393" i="18"/>
  <c r="O393" i="18"/>
  <c r="M393" i="18"/>
  <c r="K393" i="18"/>
  <c r="I393" i="18"/>
  <c r="Q391" i="18"/>
  <c r="O391" i="18"/>
  <c r="M391" i="18"/>
  <c r="K391" i="18"/>
  <c r="I391" i="18"/>
  <c r="Q390" i="18"/>
  <c r="O390" i="18"/>
  <c r="M390" i="18"/>
  <c r="K390" i="18"/>
  <c r="I390" i="18"/>
  <c r="Q389" i="18"/>
  <c r="O389" i="18"/>
  <c r="M389" i="18"/>
  <c r="K389" i="18"/>
  <c r="I389" i="18"/>
  <c r="Q388" i="18"/>
  <c r="O388" i="18"/>
  <c r="M388" i="18"/>
  <c r="K388" i="18"/>
  <c r="I388" i="18"/>
  <c r="Q387" i="18"/>
  <c r="O387" i="18"/>
  <c r="M387" i="18"/>
  <c r="K387" i="18"/>
  <c r="I387" i="18"/>
  <c r="Q386" i="18"/>
  <c r="O386" i="18"/>
  <c r="M386" i="18"/>
  <c r="K386" i="18"/>
  <c r="I386" i="18"/>
  <c r="Q385" i="18"/>
  <c r="O385" i="18"/>
  <c r="M385" i="18"/>
  <c r="K385" i="18"/>
  <c r="I385" i="18"/>
  <c r="Q384" i="18"/>
  <c r="O384" i="18"/>
  <c r="M384" i="18"/>
  <c r="K384" i="18"/>
  <c r="I384" i="18"/>
  <c r="Q383" i="18"/>
  <c r="O383" i="18"/>
  <c r="M383" i="18"/>
  <c r="K383" i="18"/>
  <c r="I383" i="18"/>
  <c r="Q382" i="18"/>
  <c r="O382" i="18"/>
  <c r="M382" i="18"/>
  <c r="K382" i="18"/>
  <c r="I382" i="18"/>
  <c r="Q381" i="18"/>
  <c r="O381" i="18"/>
  <c r="M381" i="18"/>
  <c r="K381" i="18"/>
  <c r="I381" i="18"/>
  <c r="Q380" i="18"/>
  <c r="O380" i="18"/>
  <c r="M380" i="18"/>
  <c r="K380" i="18"/>
  <c r="I380" i="18"/>
  <c r="Q379" i="18"/>
  <c r="O379" i="18"/>
  <c r="M379" i="18"/>
  <c r="K379" i="18"/>
  <c r="I379" i="18"/>
  <c r="Q378" i="18"/>
  <c r="O378" i="18"/>
  <c r="M378" i="18"/>
  <c r="K378" i="18"/>
  <c r="I378" i="18"/>
  <c r="Q377" i="18"/>
  <c r="O377" i="18"/>
  <c r="M377" i="18"/>
  <c r="K377" i="18"/>
  <c r="I377" i="18"/>
  <c r="Q376" i="18"/>
  <c r="O376" i="18"/>
  <c r="M376" i="18"/>
  <c r="K376" i="18"/>
  <c r="I376" i="18"/>
  <c r="Q375" i="18"/>
  <c r="O375" i="18"/>
  <c r="M375" i="18"/>
  <c r="K375" i="18"/>
  <c r="I375" i="18"/>
  <c r="Q374" i="18"/>
  <c r="O374" i="18"/>
  <c r="M374" i="18"/>
  <c r="K374" i="18"/>
  <c r="I374" i="18"/>
  <c r="Q373" i="18"/>
  <c r="O373" i="18"/>
  <c r="M373" i="18"/>
  <c r="K373" i="18"/>
  <c r="I373" i="18"/>
  <c r="Q372" i="18"/>
  <c r="O372" i="18"/>
  <c r="M372" i="18"/>
  <c r="K372" i="18"/>
  <c r="I372" i="18"/>
  <c r="Q371" i="18"/>
  <c r="O371" i="18"/>
  <c r="M371" i="18"/>
  <c r="K371" i="18"/>
  <c r="I371" i="18"/>
  <c r="Q370" i="18"/>
  <c r="O370" i="18"/>
  <c r="M370" i="18"/>
  <c r="K370" i="18"/>
  <c r="I370" i="18"/>
  <c r="Q369" i="18"/>
  <c r="O369" i="18"/>
  <c r="M369" i="18"/>
  <c r="K369" i="18"/>
  <c r="I369" i="18"/>
  <c r="Q368" i="18"/>
  <c r="O368" i="18"/>
  <c r="M368" i="18"/>
  <c r="K368" i="18"/>
  <c r="I368" i="18"/>
  <c r="Q367" i="18"/>
  <c r="O367" i="18"/>
  <c r="M367" i="18"/>
  <c r="K367" i="18"/>
  <c r="I367" i="18"/>
  <c r="Q366" i="18"/>
  <c r="O366" i="18"/>
  <c r="M366" i="18"/>
  <c r="K366" i="18"/>
  <c r="I366" i="18"/>
  <c r="Q365" i="18"/>
  <c r="O365" i="18"/>
  <c r="M365" i="18"/>
  <c r="K365" i="18"/>
  <c r="I365" i="18"/>
  <c r="Q364" i="18"/>
  <c r="O364" i="18"/>
  <c r="M364" i="18"/>
  <c r="K364" i="18"/>
  <c r="I364" i="18"/>
  <c r="Q361" i="18"/>
  <c r="O361" i="18"/>
  <c r="M361" i="18"/>
  <c r="K361" i="18"/>
  <c r="I361" i="18"/>
  <c r="Q360" i="18"/>
  <c r="O360" i="18"/>
  <c r="M360" i="18"/>
  <c r="K360" i="18"/>
  <c r="I360" i="18"/>
  <c r="Q359" i="18"/>
  <c r="O359" i="18"/>
  <c r="M359" i="18"/>
  <c r="K359" i="18"/>
  <c r="I359" i="18"/>
  <c r="Q358" i="18"/>
  <c r="O358" i="18"/>
  <c r="M358" i="18"/>
  <c r="K358" i="18"/>
  <c r="I358" i="18"/>
  <c r="Q357" i="18"/>
  <c r="O357" i="18"/>
  <c r="M357" i="18"/>
  <c r="K357" i="18"/>
  <c r="I357" i="18"/>
  <c r="Q356" i="18"/>
  <c r="O356" i="18"/>
  <c r="M356" i="18"/>
  <c r="K356" i="18"/>
  <c r="I356" i="18"/>
  <c r="Q355" i="18"/>
  <c r="O355" i="18"/>
  <c r="M355" i="18"/>
  <c r="K355" i="18"/>
  <c r="I355" i="18"/>
  <c r="Q354" i="18"/>
  <c r="O354" i="18"/>
  <c r="M354" i="18"/>
  <c r="K354" i="18"/>
  <c r="I354" i="18"/>
  <c r="Q353" i="18"/>
  <c r="O353" i="18"/>
  <c r="M353" i="18"/>
  <c r="K353" i="18"/>
  <c r="I353" i="18"/>
  <c r="Q352" i="18"/>
  <c r="O352" i="18"/>
  <c r="M352" i="18"/>
  <c r="K352" i="18"/>
  <c r="I352" i="18"/>
  <c r="Q351" i="18"/>
  <c r="O351" i="18"/>
  <c r="M351" i="18"/>
  <c r="K351" i="18"/>
  <c r="I351" i="18"/>
  <c r="Q350" i="18"/>
  <c r="O350" i="18"/>
  <c r="M350" i="18"/>
  <c r="K350" i="18"/>
  <c r="I350" i="18"/>
  <c r="Q349" i="18"/>
  <c r="O349" i="18"/>
  <c r="M349" i="18"/>
  <c r="K349" i="18"/>
  <c r="I349" i="18"/>
  <c r="Q348" i="18"/>
  <c r="O348" i="18"/>
  <c r="M348" i="18"/>
  <c r="K348" i="18"/>
  <c r="I348" i="18"/>
  <c r="Q347" i="18"/>
  <c r="O347" i="18"/>
  <c r="M347" i="18"/>
  <c r="K347" i="18"/>
  <c r="I347" i="18"/>
  <c r="Q346" i="18"/>
  <c r="O346" i="18"/>
  <c r="M346" i="18"/>
  <c r="K346" i="18"/>
  <c r="I346" i="18"/>
  <c r="Q345" i="18"/>
  <c r="O345" i="18"/>
  <c r="M345" i="18"/>
  <c r="K345" i="18"/>
  <c r="I345" i="18"/>
  <c r="Q344" i="18"/>
  <c r="O344" i="18"/>
  <c r="M344" i="18"/>
  <c r="K344" i="18"/>
  <c r="I344" i="18"/>
  <c r="Q343" i="18"/>
  <c r="O343" i="18"/>
  <c r="M343" i="18"/>
  <c r="K343" i="18"/>
  <c r="I343" i="18"/>
  <c r="Q342" i="18"/>
  <c r="O342" i="18"/>
  <c r="M342" i="18"/>
  <c r="K342" i="18"/>
  <c r="I342" i="18"/>
  <c r="Q341" i="18"/>
  <c r="O341" i="18"/>
  <c r="M341" i="18"/>
  <c r="K341" i="18"/>
  <c r="I341" i="18"/>
  <c r="Q340" i="18"/>
  <c r="O340" i="18"/>
  <c r="M340" i="18"/>
  <c r="K340" i="18"/>
  <c r="I340" i="18"/>
  <c r="Q339" i="18"/>
  <c r="O339" i="18"/>
  <c r="M339" i="18"/>
  <c r="K339" i="18"/>
  <c r="I339" i="18"/>
  <c r="Q338" i="18"/>
  <c r="O338" i="18"/>
  <c r="M338" i="18"/>
  <c r="K338" i="18"/>
  <c r="I338" i="18"/>
  <c r="Q337" i="18"/>
  <c r="O337" i="18"/>
  <c r="M337" i="18"/>
  <c r="K337" i="18"/>
  <c r="I337" i="18"/>
  <c r="Q336" i="18"/>
  <c r="O336" i="18"/>
  <c r="M336" i="18"/>
  <c r="K336" i="18"/>
  <c r="I336" i="18"/>
  <c r="Q335" i="18"/>
  <c r="O335" i="18"/>
  <c r="M335" i="18"/>
  <c r="K335" i="18"/>
  <c r="I335" i="18"/>
  <c r="Q334" i="18"/>
  <c r="O334" i="18"/>
  <c r="M334" i="18"/>
  <c r="K334" i="18"/>
  <c r="I334" i="18"/>
  <c r="Q333" i="18"/>
  <c r="O333" i="18"/>
  <c r="M333" i="18"/>
  <c r="K333" i="18"/>
  <c r="I333" i="18"/>
  <c r="Q332" i="18"/>
  <c r="O332" i="18"/>
  <c r="M332" i="18"/>
  <c r="K332" i="18"/>
  <c r="I332" i="18"/>
  <c r="Q331" i="18"/>
  <c r="O331" i="18"/>
  <c r="M331" i="18"/>
  <c r="K331" i="18"/>
  <c r="I331" i="18"/>
  <c r="Q329" i="18"/>
  <c r="O329" i="18"/>
  <c r="M329" i="18"/>
  <c r="K329" i="18"/>
  <c r="I329" i="18"/>
  <c r="Q328" i="18"/>
  <c r="O328" i="18"/>
  <c r="M328" i="18"/>
  <c r="K328" i="18"/>
  <c r="I328" i="18"/>
  <c r="Q327" i="18"/>
  <c r="O327" i="18"/>
  <c r="M327" i="18"/>
  <c r="K327" i="18"/>
  <c r="I327" i="18"/>
  <c r="Q326" i="18"/>
  <c r="O326" i="18"/>
  <c r="M326" i="18"/>
  <c r="K326" i="18"/>
  <c r="I326" i="18"/>
  <c r="Q325" i="18"/>
  <c r="O325" i="18"/>
  <c r="M325" i="18"/>
  <c r="K325" i="18"/>
  <c r="I325" i="18"/>
  <c r="Q324" i="18"/>
  <c r="O324" i="18"/>
  <c r="M324" i="18"/>
  <c r="K324" i="18"/>
  <c r="I324" i="18"/>
  <c r="Q323" i="18"/>
  <c r="O323" i="18"/>
  <c r="M323" i="18"/>
  <c r="K323" i="18"/>
  <c r="I323" i="18"/>
  <c r="Q322" i="18"/>
  <c r="O322" i="18"/>
  <c r="M322" i="18"/>
  <c r="K322" i="18"/>
  <c r="I322" i="18"/>
  <c r="Q321" i="18"/>
  <c r="O321" i="18"/>
  <c r="M321" i="18"/>
  <c r="K321" i="18"/>
  <c r="I321" i="18"/>
  <c r="Q320" i="18"/>
  <c r="O320" i="18"/>
  <c r="M320" i="18"/>
  <c r="K320" i="18"/>
  <c r="I320" i="18"/>
  <c r="Q319" i="18"/>
  <c r="O319" i="18"/>
  <c r="M319" i="18"/>
  <c r="K319" i="18"/>
  <c r="I319" i="18"/>
  <c r="Q318" i="18"/>
  <c r="O318" i="18"/>
  <c r="M318" i="18"/>
  <c r="K318" i="18"/>
  <c r="I318" i="18"/>
  <c r="Q317" i="18"/>
  <c r="O317" i="18"/>
  <c r="M317" i="18"/>
  <c r="K317" i="18"/>
  <c r="I317" i="18"/>
  <c r="Q316" i="18"/>
  <c r="O316" i="18"/>
  <c r="M316" i="18"/>
  <c r="K316" i="18"/>
  <c r="I316" i="18"/>
  <c r="Q315" i="18"/>
  <c r="O315" i="18"/>
  <c r="M315" i="18"/>
  <c r="K315" i="18"/>
  <c r="I315" i="18"/>
  <c r="Q314" i="18"/>
  <c r="O314" i="18"/>
  <c r="M314" i="18"/>
  <c r="K314" i="18"/>
  <c r="I314" i="18"/>
  <c r="Q313" i="18"/>
  <c r="O313" i="18"/>
  <c r="M313" i="18"/>
  <c r="K313" i="18"/>
  <c r="I313" i="18"/>
  <c r="Q312" i="18"/>
  <c r="O312" i="18"/>
  <c r="M312" i="18"/>
  <c r="K312" i="18"/>
  <c r="I312" i="18"/>
  <c r="Q311" i="18"/>
  <c r="O311" i="18"/>
  <c r="M311" i="18"/>
  <c r="K311" i="18"/>
  <c r="I311" i="18"/>
  <c r="Q310" i="18"/>
  <c r="O310" i="18"/>
  <c r="M310" i="18"/>
  <c r="K310" i="18"/>
  <c r="I310" i="18"/>
  <c r="Q309" i="18"/>
  <c r="O309" i="18"/>
  <c r="M309" i="18"/>
  <c r="K309" i="18"/>
  <c r="I309" i="18"/>
  <c r="Q308" i="18"/>
  <c r="O308" i="18"/>
  <c r="M308" i="18"/>
  <c r="K308" i="18"/>
  <c r="I308" i="18"/>
  <c r="Q307" i="18"/>
  <c r="O307" i="18"/>
  <c r="M307" i="18"/>
  <c r="K307" i="18"/>
  <c r="I307" i="18"/>
  <c r="Q306" i="18"/>
  <c r="O306" i="18"/>
  <c r="M306" i="18"/>
  <c r="K306" i="18"/>
  <c r="I306" i="18"/>
  <c r="Q305" i="18"/>
  <c r="O305" i="18"/>
  <c r="M305" i="18"/>
  <c r="K305" i="18"/>
  <c r="I305" i="18"/>
  <c r="Q304" i="18"/>
  <c r="O304" i="18"/>
  <c r="M304" i="18"/>
  <c r="K304" i="18"/>
  <c r="I304" i="18"/>
  <c r="Q303" i="18"/>
  <c r="O303" i="18"/>
  <c r="M303" i="18"/>
  <c r="K303" i="18"/>
  <c r="I303" i="18"/>
  <c r="Q302" i="18"/>
  <c r="O302" i="18"/>
  <c r="M302" i="18"/>
  <c r="K302" i="18"/>
  <c r="I302" i="18"/>
  <c r="Q301" i="18"/>
  <c r="O301" i="18"/>
  <c r="M301" i="18"/>
  <c r="K301" i="18"/>
  <c r="I301" i="18"/>
  <c r="Q300" i="18"/>
  <c r="O300" i="18"/>
  <c r="M300" i="18"/>
  <c r="K300" i="18"/>
  <c r="I300" i="18"/>
  <c r="Q299" i="18"/>
  <c r="O299" i="18"/>
  <c r="M299" i="18"/>
  <c r="K299" i="18"/>
  <c r="I299" i="18"/>
  <c r="Q298" i="18"/>
  <c r="O298" i="18"/>
  <c r="M298" i="18"/>
  <c r="K298" i="18"/>
  <c r="I298" i="18"/>
  <c r="Q297" i="18"/>
  <c r="O297" i="18"/>
  <c r="M297" i="18"/>
  <c r="K297" i="18"/>
  <c r="I297" i="18"/>
  <c r="Q296" i="18"/>
  <c r="O296" i="18"/>
  <c r="M296" i="18"/>
  <c r="K296" i="18"/>
  <c r="I296" i="18"/>
  <c r="Q295" i="18"/>
  <c r="O295" i="18"/>
  <c r="M295" i="18"/>
  <c r="K295" i="18"/>
  <c r="I295" i="18"/>
  <c r="Q294" i="18"/>
  <c r="O294" i="18"/>
  <c r="M294" i="18"/>
  <c r="K294" i="18"/>
  <c r="I294" i="18"/>
  <c r="Q293" i="18"/>
  <c r="O293" i="18"/>
  <c r="M293" i="18"/>
  <c r="K293" i="18"/>
  <c r="I293" i="18"/>
  <c r="Q292" i="18"/>
  <c r="O292" i="18"/>
  <c r="M292" i="18"/>
  <c r="K292" i="18"/>
  <c r="I292" i="18"/>
  <c r="Q291" i="18"/>
  <c r="O291" i="18"/>
  <c r="M291" i="18"/>
  <c r="K291" i="18"/>
  <c r="I291" i="18"/>
  <c r="Q290" i="18"/>
  <c r="O290" i="18"/>
  <c r="M290" i="18"/>
  <c r="K290" i="18"/>
  <c r="I290" i="18"/>
  <c r="Q289" i="18"/>
  <c r="O289" i="18"/>
  <c r="M289" i="18"/>
  <c r="K289" i="18"/>
  <c r="I289" i="18"/>
  <c r="Q288" i="18"/>
  <c r="O288" i="18"/>
  <c r="M288" i="18"/>
  <c r="K288" i="18"/>
  <c r="I288" i="18"/>
  <c r="Q286" i="18"/>
  <c r="O286" i="18"/>
  <c r="M286" i="18"/>
  <c r="K286" i="18"/>
  <c r="I286" i="18"/>
  <c r="Q285" i="18"/>
  <c r="O285" i="18"/>
  <c r="M285" i="18"/>
  <c r="K285" i="18"/>
  <c r="I285" i="18"/>
  <c r="Q284" i="18"/>
  <c r="O284" i="18"/>
  <c r="M284" i="18"/>
  <c r="K284" i="18"/>
  <c r="I284" i="18"/>
  <c r="Q283" i="18"/>
  <c r="O283" i="18"/>
  <c r="M283" i="18"/>
  <c r="K283" i="18"/>
  <c r="I283" i="18"/>
  <c r="Q282" i="18"/>
  <c r="O282" i="18"/>
  <c r="M282" i="18"/>
  <c r="K282" i="18"/>
  <c r="I282" i="18"/>
  <c r="Q281" i="18"/>
  <c r="O281" i="18"/>
  <c r="M281" i="18"/>
  <c r="K281" i="18"/>
  <c r="I281" i="18"/>
  <c r="Q280" i="18"/>
  <c r="O280" i="18"/>
  <c r="M280" i="18"/>
  <c r="K280" i="18"/>
  <c r="I280" i="18"/>
  <c r="Q279" i="18"/>
  <c r="O279" i="18"/>
  <c r="M279" i="18"/>
  <c r="K279" i="18"/>
  <c r="I279" i="18"/>
  <c r="Q278" i="18"/>
  <c r="O278" i="18"/>
  <c r="M278" i="18"/>
  <c r="K278" i="18"/>
  <c r="I278" i="18"/>
  <c r="Q277" i="18"/>
  <c r="O277" i="18"/>
  <c r="M277" i="18"/>
  <c r="K277" i="18"/>
  <c r="I277" i="18"/>
  <c r="Q276" i="18"/>
  <c r="O276" i="18"/>
  <c r="M276" i="18"/>
  <c r="K276" i="18"/>
  <c r="I276" i="18"/>
  <c r="Q275" i="18"/>
  <c r="O275" i="18"/>
  <c r="M275" i="18"/>
  <c r="K275" i="18"/>
  <c r="I275" i="18"/>
  <c r="Q274" i="18"/>
  <c r="O274" i="18"/>
  <c r="M274" i="18"/>
  <c r="K274" i="18"/>
  <c r="I274" i="18"/>
  <c r="Q273" i="18"/>
  <c r="O273" i="18"/>
  <c r="M273" i="18"/>
  <c r="K273" i="18"/>
  <c r="I273" i="18"/>
  <c r="Q272" i="18"/>
  <c r="O272" i="18"/>
  <c r="M272" i="18"/>
  <c r="K272" i="18"/>
  <c r="I272" i="18"/>
  <c r="Q271" i="18"/>
  <c r="O271" i="18"/>
  <c r="M271" i="18"/>
  <c r="K271" i="18"/>
  <c r="I271" i="18"/>
  <c r="Q270" i="18"/>
  <c r="O270" i="18"/>
  <c r="M270" i="18"/>
  <c r="K270" i="18"/>
  <c r="I270" i="18"/>
  <c r="Q269" i="18"/>
  <c r="O269" i="18"/>
  <c r="M269" i="18"/>
  <c r="K269" i="18"/>
  <c r="I269" i="18"/>
  <c r="Q268" i="18"/>
  <c r="O268" i="18"/>
  <c r="M268" i="18"/>
  <c r="K268" i="18"/>
  <c r="I268" i="18"/>
  <c r="Q267" i="18"/>
  <c r="O267" i="18"/>
  <c r="M267" i="18"/>
  <c r="K267" i="18"/>
  <c r="I267" i="18"/>
  <c r="Q266" i="18"/>
  <c r="O266" i="18"/>
  <c r="M266" i="18"/>
  <c r="K266" i="18"/>
  <c r="I266" i="18"/>
  <c r="Q265" i="18"/>
  <c r="O265" i="18"/>
  <c r="M265" i="18"/>
  <c r="K265" i="18"/>
  <c r="I265" i="18"/>
  <c r="Q264" i="18"/>
  <c r="O264" i="18"/>
  <c r="M264" i="18"/>
  <c r="K264" i="18"/>
  <c r="I264" i="18"/>
  <c r="Q263" i="18"/>
  <c r="O263" i="18"/>
  <c r="M263" i="18"/>
  <c r="K263" i="18"/>
  <c r="I263" i="18"/>
  <c r="Q261" i="18"/>
  <c r="O261" i="18"/>
  <c r="M261" i="18"/>
  <c r="K261" i="18"/>
  <c r="I261" i="18"/>
  <c r="Q260" i="18"/>
  <c r="O260" i="18"/>
  <c r="M260" i="18"/>
  <c r="K260" i="18"/>
  <c r="I260" i="18"/>
  <c r="Q259" i="18"/>
  <c r="O259" i="18"/>
  <c r="M259" i="18"/>
  <c r="K259" i="18"/>
  <c r="I259" i="18"/>
  <c r="Q258" i="18"/>
  <c r="O258" i="18"/>
  <c r="M258" i="18"/>
  <c r="K258" i="18"/>
  <c r="I258" i="18"/>
  <c r="Q257" i="18"/>
  <c r="O257" i="18"/>
  <c r="M257" i="18"/>
  <c r="K257" i="18"/>
  <c r="I257" i="18"/>
  <c r="Q256" i="18"/>
  <c r="O256" i="18"/>
  <c r="M256" i="18"/>
  <c r="K256" i="18"/>
  <c r="I256" i="18"/>
  <c r="Q255" i="18"/>
  <c r="O255" i="18"/>
  <c r="M255" i="18"/>
  <c r="K255" i="18"/>
  <c r="I255" i="18"/>
  <c r="Q254" i="18"/>
  <c r="O254" i="18"/>
  <c r="M254" i="18"/>
  <c r="K254" i="18"/>
  <c r="I254" i="18"/>
  <c r="Q253" i="18"/>
  <c r="O253" i="18"/>
  <c r="M253" i="18"/>
  <c r="K253" i="18"/>
  <c r="I253" i="18"/>
  <c r="Q252" i="18"/>
  <c r="O252" i="18"/>
  <c r="M252" i="18"/>
  <c r="K252" i="18"/>
  <c r="I252" i="18"/>
  <c r="Q251" i="18"/>
  <c r="O251" i="18"/>
  <c r="M251" i="18"/>
  <c r="K251" i="18"/>
  <c r="I251" i="18"/>
  <c r="Q250" i="18"/>
  <c r="O250" i="18"/>
  <c r="M250" i="18"/>
  <c r="K250" i="18"/>
  <c r="I250" i="18"/>
  <c r="Q249" i="18"/>
  <c r="O249" i="18"/>
  <c r="M249" i="18"/>
  <c r="K249" i="18"/>
  <c r="I249" i="18"/>
  <c r="Q248" i="18"/>
  <c r="O248" i="18"/>
  <c r="M248" i="18"/>
  <c r="K248" i="18"/>
  <c r="I248" i="18"/>
  <c r="Q247" i="18"/>
  <c r="O247" i="18"/>
  <c r="M247" i="18"/>
  <c r="K247" i="18"/>
  <c r="I247" i="18"/>
  <c r="Q246" i="18"/>
  <c r="O246" i="18"/>
  <c r="M246" i="18"/>
  <c r="K246" i="18"/>
  <c r="I246" i="18"/>
  <c r="Q243" i="18"/>
  <c r="O243" i="18"/>
  <c r="O242" i="18" s="1"/>
  <c r="M243" i="18"/>
  <c r="K243" i="18"/>
  <c r="K242" i="18" s="1"/>
  <c r="I243" i="18"/>
  <c r="Q242" i="18"/>
  <c r="Q241" i="18"/>
  <c r="O241" i="18"/>
  <c r="M241" i="18"/>
  <c r="K241" i="18"/>
  <c r="I241" i="18"/>
  <c r="Q240" i="18"/>
  <c r="O240" i="18"/>
  <c r="M240" i="18"/>
  <c r="K240" i="18"/>
  <c r="I240" i="18"/>
  <c r="Q239" i="18"/>
  <c r="O239" i="18"/>
  <c r="M239" i="18"/>
  <c r="K239" i="18"/>
  <c r="I239" i="18"/>
  <c r="Q238" i="18"/>
  <c r="O238" i="18"/>
  <c r="M238" i="18"/>
  <c r="K238" i="18"/>
  <c r="I238" i="18"/>
  <c r="Q237" i="18"/>
  <c r="O237" i="18"/>
  <c r="M237" i="18"/>
  <c r="K237" i="18"/>
  <c r="I237" i="18"/>
  <c r="Q235" i="18"/>
  <c r="O235" i="18"/>
  <c r="M235" i="18"/>
  <c r="K235" i="18"/>
  <c r="I235" i="18"/>
  <c r="Q234" i="18"/>
  <c r="O234" i="18"/>
  <c r="M234" i="18"/>
  <c r="K234" i="18"/>
  <c r="I234" i="18"/>
  <c r="Q231" i="18"/>
  <c r="Q230" i="18" s="1"/>
  <c r="O231" i="18"/>
  <c r="O230" i="18" s="1"/>
  <c r="M231" i="18"/>
  <c r="K231" i="18"/>
  <c r="K230" i="18" s="1"/>
  <c r="I231" i="18"/>
  <c r="Q229" i="18"/>
  <c r="O229" i="18"/>
  <c r="M229" i="18"/>
  <c r="K229" i="18"/>
  <c r="I229" i="18"/>
  <c r="Q228" i="18"/>
  <c r="O228" i="18"/>
  <c r="M228" i="18"/>
  <c r="K228" i="18"/>
  <c r="I228" i="18"/>
  <c r="Q227" i="18"/>
  <c r="O227" i="18"/>
  <c r="M227" i="18"/>
  <c r="K227" i="18"/>
  <c r="I227" i="18"/>
  <c r="Q226" i="18"/>
  <c r="O226" i="18"/>
  <c r="M226" i="18"/>
  <c r="K226" i="18"/>
  <c r="I226" i="18"/>
  <c r="Q225" i="18"/>
  <c r="O225" i="18"/>
  <c r="M225" i="18"/>
  <c r="K225" i="18"/>
  <c r="I225" i="18"/>
  <c r="Q224" i="18"/>
  <c r="O224" i="18"/>
  <c r="M224" i="18"/>
  <c r="K224" i="18"/>
  <c r="I224" i="18"/>
  <c r="Q223" i="18"/>
  <c r="O223" i="18"/>
  <c r="M223" i="18"/>
  <c r="K223" i="18"/>
  <c r="I223" i="18"/>
  <c r="Q221" i="18"/>
  <c r="O221" i="18"/>
  <c r="M221" i="18"/>
  <c r="K221" i="18"/>
  <c r="I221" i="18"/>
  <c r="Q220" i="18"/>
  <c r="O220" i="18"/>
  <c r="M220" i="18"/>
  <c r="K220" i="18"/>
  <c r="I220" i="18"/>
  <c r="Q219" i="18"/>
  <c r="O219" i="18"/>
  <c r="M219" i="18"/>
  <c r="K219" i="18"/>
  <c r="I219" i="18"/>
  <c r="Q218" i="18"/>
  <c r="O218" i="18"/>
  <c r="M218" i="18"/>
  <c r="K218" i="18"/>
  <c r="I218" i="18"/>
  <c r="Q217" i="18"/>
  <c r="O217" i="18"/>
  <c r="M217" i="18"/>
  <c r="K217" i="18"/>
  <c r="I217" i="18"/>
  <c r="Q216" i="18"/>
  <c r="O216" i="18"/>
  <c r="M216" i="18"/>
  <c r="K216" i="18"/>
  <c r="I216" i="18"/>
  <c r="Q215" i="18"/>
  <c r="O215" i="18"/>
  <c r="M215" i="18"/>
  <c r="K215" i="18"/>
  <c r="I215" i="18"/>
  <c r="Q214" i="18"/>
  <c r="O214" i="18"/>
  <c r="M214" i="18"/>
  <c r="K214" i="18"/>
  <c r="I214" i="18"/>
  <c r="Q213" i="18"/>
  <c r="O213" i="18"/>
  <c r="M213" i="18"/>
  <c r="K213" i="18"/>
  <c r="I213" i="18"/>
  <c r="Q212" i="18"/>
  <c r="O212" i="18"/>
  <c r="M212" i="18"/>
  <c r="K212" i="18"/>
  <c r="I212" i="18"/>
  <c r="Q211" i="18"/>
  <c r="O211" i="18"/>
  <c r="M211" i="18"/>
  <c r="K211" i="18"/>
  <c r="I211" i="18"/>
  <c r="Q210" i="18"/>
  <c r="O210" i="18"/>
  <c r="M210" i="18"/>
  <c r="K210" i="18"/>
  <c r="I210" i="18"/>
  <c r="Q209" i="18"/>
  <c r="O209" i="18"/>
  <c r="M209" i="18"/>
  <c r="K209" i="18"/>
  <c r="I209" i="18"/>
  <c r="Q208" i="18"/>
  <c r="O208" i="18"/>
  <c r="M208" i="18"/>
  <c r="K208" i="18"/>
  <c r="I208" i="18"/>
  <c r="Q207" i="18"/>
  <c r="O207" i="18"/>
  <c r="M207" i="18"/>
  <c r="K207" i="18"/>
  <c r="I207" i="18"/>
  <c r="Q206" i="18"/>
  <c r="O206" i="18"/>
  <c r="M206" i="18"/>
  <c r="K206" i="18"/>
  <c r="I206" i="18"/>
  <c r="Q205" i="18"/>
  <c r="O205" i="18"/>
  <c r="M205" i="18"/>
  <c r="K205" i="18"/>
  <c r="I205" i="18"/>
  <c r="Q204" i="18"/>
  <c r="O204" i="18"/>
  <c r="M204" i="18"/>
  <c r="K204" i="18"/>
  <c r="I204" i="18"/>
  <c r="Q203" i="18"/>
  <c r="O203" i="18"/>
  <c r="M203" i="18"/>
  <c r="K203" i="18"/>
  <c r="I203" i="18"/>
  <c r="Q202" i="18"/>
  <c r="O202" i="18"/>
  <c r="M202" i="18"/>
  <c r="K202" i="18"/>
  <c r="I202" i="18"/>
  <c r="Q201" i="18"/>
  <c r="O201" i="18"/>
  <c r="M201" i="18"/>
  <c r="K201" i="18"/>
  <c r="I201" i="18"/>
  <c r="Q200" i="18"/>
  <c r="O200" i="18"/>
  <c r="M200" i="18"/>
  <c r="K200" i="18"/>
  <c r="I200" i="18"/>
  <c r="Q199" i="18"/>
  <c r="O199" i="18"/>
  <c r="M199" i="18"/>
  <c r="K199" i="18"/>
  <c r="I199" i="18"/>
  <c r="Q196" i="18"/>
  <c r="O196" i="18"/>
  <c r="M196" i="18"/>
  <c r="K196" i="18"/>
  <c r="I196" i="18"/>
  <c r="Q195" i="18"/>
  <c r="O195" i="18"/>
  <c r="M195" i="18"/>
  <c r="K195" i="18"/>
  <c r="I195" i="18"/>
  <c r="Q193" i="18"/>
  <c r="Q192" i="18" s="1"/>
  <c r="O193" i="18"/>
  <c r="O192" i="18" s="1"/>
  <c r="M193" i="18"/>
  <c r="K193" i="18"/>
  <c r="K192" i="18" s="1"/>
  <c r="I193" i="18"/>
  <c r="Q191" i="18"/>
  <c r="O191" i="18"/>
  <c r="M191" i="18"/>
  <c r="K191" i="18"/>
  <c r="I191" i="18"/>
  <c r="Q190" i="18"/>
  <c r="O190" i="18"/>
  <c r="M190" i="18"/>
  <c r="K190" i="18"/>
  <c r="I190" i="18"/>
  <c r="Q189" i="18"/>
  <c r="O189" i="18"/>
  <c r="M189" i="18"/>
  <c r="K189" i="18"/>
  <c r="I189" i="18"/>
  <c r="Q188" i="18"/>
  <c r="O188" i="18"/>
  <c r="M188" i="18"/>
  <c r="K188" i="18"/>
  <c r="I188" i="18"/>
  <c r="Q187" i="18"/>
  <c r="O187" i="18"/>
  <c r="M187" i="18"/>
  <c r="K187" i="18"/>
  <c r="I187" i="18"/>
  <c r="Q186" i="18"/>
  <c r="O186" i="18"/>
  <c r="M186" i="18"/>
  <c r="K186" i="18"/>
  <c r="I186" i="18"/>
  <c r="Q185" i="18"/>
  <c r="O185" i="18"/>
  <c r="M185" i="18"/>
  <c r="K185" i="18"/>
  <c r="I185" i="18"/>
  <c r="Q184" i="18"/>
  <c r="O184" i="18"/>
  <c r="M184" i="18"/>
  <c r="K184" i="18"/>
  <c r="I184" i="18"/>
  <c r="Q183" i="18"/>
  <c r="O183" i="18"/>
  <c r="M183" i="18"/>
  <c r="K183" i="18"/>
  <c r="I183" i="18"/>
  <c r="Q182" i="18"/>
  <c r="O182" i="18"/>
  <c r="M182" i="18"/>
  <c r="K182" i="18"/>
  <c r="I182" i="18"/>
  <c r="Q181" i="18"/>
  <c r="O181" i="18"/>
  <c r="M181" i="18"/>
  <c r="K181" i="18"/>
  <c r="I181" i="18"/>
  <c r="Q180" i="18"/>
  <c r="O180" i="18"/>
  <c r="M180" i="18"/>
  <c r="K180" i="18"/>
  <c r="I180" i="18"/>
  <c r="Q179" i="18"/>
  <c r="O179" i="18"/>
  <c r="M179" i="18"/>
  <c r="K179" i="18"/>
  <c r="I179" i="18"/>
  <c r="Q178" i="18"/>
  <c r="O178" i="18"/>
  <c r="M178" i="18"/>
  <c r="K178" i="18"/>
  <c r="I178" i="18"/>
  <c r="Q176" i="18"/>
  <c r="O176" i="18"/>
  <c r="M176" i="18"/>
  <c r="K176" i="18"/>
  <c r="I176" i="18"/>
  <c r="Q175" i="18"/>
  <c r="O175" i="18"/>
  <c r="M175" i="18"/>
  <c r="K175" i="18"/>
  <c r="I175" i="18"/>
  <c r="Q174" i="18"/>
  <c r="O174" i="18"/>
  <c r="M174" i="18"/>
  <c r="K174" i="18"/>
  <c r="I174" i="18"/>
  <c r="Q172" i="18"/>
  <c r="O172" i="18"/>
  <c r="M172" i="18"/>
  <c r="K172" i="18"/>
  <c r="I172" i="18"/>
  <c r="Q171" i="18"/>
  <c r="O171" i="18"/>
  <c r="M171" i="18"/>
  <c r="K171" i="18"/>
  <c r="I171" i="18"/>
  <c r="Q170" i="18"/>
  <c r="O170" i="18"/>
  <c r="M170" i="18"/>
  <c r="K170" i="18"/>
  <c r="I170" i="18"/>
  <c r="Q166" i="18"/>
  <c r="Q165" i="18" s="1"/>
  <c r="O166" i="18"/>
  <c r="M166" i="18"/>
  <c r="K166" i="18"/>
  <c r="K165" i="18" s="1"/>
  <c r="I166" i="18"/>
  <c r="Q164" i="18"/>
  <c r="O164" i="18"/>
  <c r="M164" i="18"/>
  <c r="K164" i="18"/>
  <c r="I164" i="18"/>
  <c r="Q163" i="18"/>
  <c r="O163" i="18"/>
  <c r="M163" i="18"/>
  <c r="K163" i="18"/>
  <c r="I163" i="18"/>
  <c r="Q162" i="18"/>
  <c r="O162" i="18"/>
  <c r="M162" i="18"/>
  <c r="K162" i="18"/>
  <c r="I162" i="18"/>
  <c r="Q161" i="18"/>
  <c r="O161" i="18"/>
  <c r="M161" i="18"/>
  <c r="K161" i="18"/>
  <c r="I161" i="18"/>
  <c r="Q160" i="18"/>
  <c r="O160" i="18"/>
  <c r="M160" i="18"/>
  <c r="K160" i="18"/>
  <c r="I160" i="18"/>
  <c r="Q157" i="18"/>
  <c r="O157" i="18"/>
  <c r="M157" i="18"/>
  <c r="K157" i="18"/>
  <c r="I157" i="18"/>
  <c r="Q156" i="18"/>
  <c r="O156" i="18"/>
  <c r="M156" i="18"/>
  <c r="K156" i="18"/>
  <c r="I156" i="18"/>
  <c r="Q155" i="18"/>
  <c r="O155" i="18"/>
  <c r="M155" i="18"/>
  <c r="K155" i="18"/>
  <c r="I155" i="18"/>
  <c r="Q154" i="18"/>
  <c r="O154" i="18"/>
  <c r="M154" i="18"/>
  <c r="K154" i="18"/>
  <c r="I154" i="18"/>
  <c r="Q153" i="18"/>
  <c r="O153" i="18"/>
  <c r="M153" i="18"/>
  <c r="K153" i="18"/>
  <c r="I153" i="18"/>
  <c r="Q152" i="18"/>
  <c r="O152" i="18"/>
  <c r="M152" i="18"/>
  <c r="K152" i="18"/>
  <c r="I152" i="18"/>
  <c r="Q151" i="18"/>
  <c r="O151" i="18"/>
  <c r="M151" i="18"/>
  <c r="K151" i="18"/>
  <c r="I151" i="18"/>
  <c r="Q150" i="18"/>
  <c r="O150" i="18"/>
  <c r="M150" i="18"/>
  <c r="K150" i="18"/>
  <c r="I150" i="18"/>
  <c r="Q149" i="18"/>
  <c r="O149" i="18"/>
  <c r="M149" i="18"/>
  <c r="K149" i="18"/>
  <c r="I149" i="18"/>
  <c r="Q148" i="18"/>
  <c r="O148" i="18"/>
  <c r="M148" i="18"/>
  <c r="K148" i="18"/>
  <c r="I148" i="18"/>
  <c r="Q147" i="18"/>
  <c r="O147" i="18"/>
  <c r="M147" i="18"/>
  <c r="K147" i="18"/>
  <c r="I147" i="18"/>
  <c r="Q146" i="18"/>
  <c r="O146" i="18"/>
  <c r="M146" i="18"/>
  <c r="K146" i="18"/>
  <c r="I146" i="18"/>
  <c r="Q145" i="18"/>
  <c r="O145" i="18"/>
  <c r="M145" i="18"/>
  <c r="K145" i="18"/>
  <c r="I145" i="18"/>
  <c r="Q144" i="18"/>
  <c r="O144" i="18"/>
  <c r="M144" i="18"/>
  <c r="K144" i="18"/>
  <c r="I144" i="18"/>
  <c r="Q143" i="18"/>
  <c r="O143" i="18"/>
  <c r="M143" i="18"/>
  <c r="K143" i="18"/>
  <c r="I143" i="18"/>
  <c r="Q142" i="18"/>
  <c r="O142" i="18"/>
  <c r="M142" i="18"/>
  <c r="K142" i="18"/>
  <c r="I142" i="18"/>
  <c r="Q141" i="18"/>
  <c r="O141" i="18"/>
  <c r="M141" i="18"/>
  <c r="K141" i="18"/>
  <c r="I141" i="18"/>
  <c r="Q140" i="18"/>
  <c r="O140" i="18"/>
  <c r="M140" i="18"/>
  <c r="K140" i="18"/>
  <c r="I140" i="18"/>
  <c r="Q139" i="18"/>
  <c r="O139" i="18"/>
  <c r="M139" i="18"/>
  <c r="K139" i="18"/>
  <c r="I139" i="18"/>
  <c r="Q138" i="18"/>
  <c r="O138" i="18"/>
  <c r="M138" i="18"/>
  <c r="K138" i="18"/>
  <c r="I138" i="18"/>
  <c r="Q137" i="18"/>
  <c r="O137" i="18"/>
  <c r="M137" i="18"/>
  <c r="K137" i="18"/>
  <c r="I137" i="18"/>
  <c r="Q136" i="18"/>
  <c r="O136" i="18"/>
  <c r="M136" i="18"/>
  <c r="K136" i="18"/>
  <c r="I136" i="18"/>
  <c r="Q135" i="18"/>
  <c r="O135" i="18"/>
  <c r="M135" i="18"/>
  <c r="K135" i="18"/>
  <c r="I135" i="18"/>
  <c r="Q134" i="18"/>
  <c r="O134" i="18"/>
  <c r="M134" i="18"/>
  <c r="K134" i="18"/>
  <c r="I134" i="18"/>
  <c r="Q132" i="18"/>
  <c r="O132" i="18"/>
  <c r="M132" i="18"/>
  <c r="K132" i="18"/>
  <c r="I132" i="18"/>
  <c r="Q131" i="18"/>
  <c r="O131" i="18"/>
  <c r="M131" i="18"/>
  <c r="K131" i="18"/>
  <c r="I131" i="18"/>
  <c r="Q130" i="18"/>
  <c r="O130" i="18"/>
  <c r="M130" i="18"/>
  <c r="K130" i="18"/>
  <c r="I130" i="18"/>
  <c r="Q127" i="18"/>
  <c r="O127" i="18"/>
  <c r="M127" i="18"/>
  <c r="J127" i="18"/>
  <c r="R127" i="18" s="1"/>
  <c r="T127" i="18" s="1"/>
  <c r="I127" i="18"/>
  <c r="Q126" i="18"/>
  <c r="O126" i="18"/>
  <c r="M126" i="18"/>
  <c r="J126" i="18"/>
  <c r="R126" i="18" s="1"/>
  <c r="T126" i="18" s="1"/>
  <c r="I126" i="18"/>
  <c r="Q124" i="18"/>
  <c r="O124" i="18"/>
  <c r="M124" i="18"/>
  <c r="J124" i="18"/>
  <c r="I124" i="18"/>
  <c r="Q123" i="18"/>
  <c r="O123" i="18"/>
  <c r="M123" i="18"/>
  <c r="K123" i="18"/>
  <c r="I123" i="18"/>
  <c r="Q122" i="18"/>
  <c r="O122" i="18"/>
  <c r="M122" i="18"/>
  <c r="K122" i="18"/>
  <c r="I122" i="18"/>
  <c r="Q121" i="18"/>
  <c r="O121" i="18"/>
  <c r="M121" i="18"/>
  <c r="K121" i="18"/>
  <c r="I121" i="18"/>
  <c r="Q120" i="18"/>
  <c r="O120" i="18"/>
  <c r="M120" i="18"/>
  <c r="K120" i="18"/>
  <c r="I120" i="18"/>
  <c r="Q119" i="18"/>
  <c r="O119" i="18"/>
  <c r="M119" i="18"/>
  <c r="K119" i="18"/>
  <c r="I119" i="18"/>
  <c r="Q118" i="18"/>
  <c r="O118" i="18"/>
  <c r="M118" i="18"/>
  <c r="K118" i="18"/>
  <c r="I118" i="18"/>
  <c r="Q117" i="18"/>
  <c r="O117" i="18"/>
  <c r="M117" i="18"/>
  <c r="K117" i="18"/>
  <c r="I117" i="18"/>
  <c r="Q116" i="18"/>
  <c r="O116" i="18"/>
  <c r="M116" i="18"/>
  <c r="K116" i="18"/>
  <c r="I116" i="18"/>
  <c r="Q115" i="18"/>
  <c r="O115" i="18"/>
  <c r="M115" i="18"/>
  <c r="K115" i="18"/>
  <c r="I115" i="18"/>
  <c r="Q114" i="18"/>
  <c r="O114" i="18"/>
  <c r="M114" i="18"/>
  <c r="K114" i="18"/>
  <c r="I114" i="18"/>
  <c r="Q113" i="18"/>
  <c r="O113" i="18"/>
  <c r="M113" i="18"/>
  <c r="K113" i="18"/>
  <c r="I113" i="18"/>
  <c r="Q111" i="18"/>
  <c r="Q110" i="18" s="1"/>
  <c r="O111" i="18"/>
  <c r="O110" i="18" s="1"/>
  <c r="M111" i="18"/>
  <c r="K111" i="18"/>
  <c r="K110" i="18" s="1"/>
  <c r="I111" i="18"/>
  <c r="Q109" i="18"/>
  <c r="O109" i="18"/>
  <c r="M109" i="18"/>
  <c r="K109" i="18"/>
  <c r="I109" i="18"/>
  <c r="Q108" i="18"/>
  <c r="O108" i="18"/>
  <c r="M108" i="18"/>
  <c r="K108" i="18"/>
  <c r="I108" i="18"/>
  <c r="Q107" i="18"/>
  <c r="O107" i="18"/>
  <c r="M107" i="18"/>
  <c r="K107" i="18"/>
  <c r="I107" i="18"/>
  <c r="Q106" i="18"/>
  <c r="O106" i="18"/>
  <c r="M106" i="18"/>
  <c r="J106" i="18"/>
  <c r="R106" i="18" s="1"/>
  <c r="T106" i="18" s="1"/>
  <c r="I106" i="18"/>
  <c r="Q104" i="18"/>
  <c r="O104" i="18"/>
  <c r="M104" i="18"/>
  <c r="K104" i="18"/>
  <c r="I104" i="18"/>
  <c r="Q103" i="18"/>
  <c r="O103" i="18"/>
  <c r="M103" i="18"/>
  <c r="K103" i="18"/>
  <c r="I103" i="18"/>
  <c r="Q102" i="18"/>
  <c r="O102" i="18"/>
  <c r="M102" i="18"/>
  <c r="K102" i="18"/>
  <c r="I102" i="18"/>
  <c r="Q101" i="18"/>
  <c r="O101" i="18"/>
  <c r="M101" i="18"/>
  <c r="K101" i="18"/>
  <c r="I101" i="18"/>
  <c r="Q100" i="18"/>
  <c r="O100" i="18"/>
  <c r="M100" i="18"/>
  <c r="K100" i="18"/>
  <c r="I100" i="18"/>
  <c r="Q99" i="18"/>
  <c r="O99" i="18"/>
  <c r="M99" i="18"/>
  <c r="K99" i="18"/>
  <c r="I99" i="18"/>
  <c r="Q98" i="18"/>
  <c r="O98" i="18"/>
  <c r="M98" i="18"/>
  <c r="K98" i="18"/>
  <c r="I98" i="18"/>
  <c r="Q97" i="18"/>
  <c r="O97" i="18"/>
  <c r="M97" i="18"/>
  <c r="K97" i="18"/>
  <c r="I97" i="18"/>
  <c r="Q96" i="18"/>
  <c r="O96" i="18"/>
  <c r="M96" i="18"/>
  <c r="K96" i="18"/>
  <c r="I96" i="18"/>
  <c r="Q95" i="18"/>
  <c r="O95" i="18"/>
  <c r="M95" i="18"/>
  <c r="K95" i="18"/>
  <c r="I95" i="18"/>
  <c r="Q94" i="18"/>
  <c r="O94" i="18"/>
  <c r="M94" i="18"/>
  <c r="K94" i="18"/>
  <c r="I94" i="18"/>
  <c r="Q93" i="18"/>
  <c r="O93" i="18"/>
  <c r="M93" i="18"/>
  <c r="K93" i="18"/>
  <c r="I93" i="18"/>
  <c r="Q92" i="18"/>
  <c r="O92" i="18"/>
  <c r="M92" i="18"/>
  <c r="K92" i="18"/>
  <c r="I92" i="18"/>
  <c r="Q90" i="18"/>
  <c r="O90" i="18"/>
  <c r="M90" i="18"/>
  <c r="J90" i="18"/>
  <c r="R90" i="18" s="1"/>
  <c r="T90" i="18" s="1"/>
  <c r="I90" i="18"/>
  <c r="Q89" i="18"/>
  <c r="O89" i="18"/>
  <c r="M89" i="18"/>
  <c r="J89" i="18"/>
  <c r="I89" i="18"/>
  <c r="Q88" i="18"/>
  <c r="O88" i="18"/>
  <c r="M88" i="18"/>
  <c r="J88" i="18"/>
  <c r="I88" i="18"/>
  <c r="Q87" i="18"/>
  <c r="O87" i="18"/>
  <c r="M87" i="18"/>
  <c r="J87" i="18"/>
  <c r="I87" i="18"/>
  <c r="Q86" i="18"/>
  <c r="O86" i="18"/>
  <c r="M86" i="18"/>
  <c r="J86" i="18"/>
  <c r="R86" i="18" s="1"/>
  <c r="T86" i="18" s="1"/>
  <c r="I86" i="18"/>
  <c r="Q85" i="18"/>
  <c r="O85" i="18"/>
  <c r="M85" i="18"/>
  <c r="J85" i="18"/>
  <c r="I85" i="18"/>
  <c r="Q84" i="18"/>
  <c r="O84" i="18"/>
  <c r="M84" i="18"/>
  <c r="J84" i="18"/>
  <c r="I84" i="18"/>
  <c r="Q83" i="18"/>
  <c r="O83" i="18"/>
  <c r="M83" i="18"/>
  <c r="J83" i="18"/>
  <c r="R83" i="18" s="1"/>
  <c r="T83" i="18" s="1"/>
  <c r="I83" i="18"/>
  <c r="Q82" i="18"/>
  <c r="O82" i="18"/>
  <c r="M82" i="18"/>
  <c r="J82" i="18"/>
  <c r="R82" i="18" s="1"/>
  <c r="T82" i="18" s="1"/>
  <c r="I82" i="18"/>
  <c r="Q78" i="18"/>
  <c r="Q77" i="18" s="1"/>
  <c r="O78" i="18"/>
  <c r="M78" i="18"/>
  <c r="K78" i="18"/>
  <c r="K77" i="18" s="1"/>
  <c r="I78" i="18"/>
  <c r="I77" i="18" s="1"/>
  <c r="O77" i="18"/>
  <c r="Q76" i="18"/>
  <c r="O76" i="18"/>
  <c r="M76" i="18"/>
  <c r="K76" i="18"/>
  <c r="I76" i="18"/>
  <c r="Q75" i="18"/>
  <c r="O75" i="18"/>
  <c r="M75" i="18"/>
  <c r="K75" i="18"/>
  <c r="I75" i="18"/>
  <c r="Q74" i="18"/>
  <c r="O74" i="18"/>
  <c r="M74" i="18"/>
  <c r="K74" i="18"/>
  <c r="I74" i="18"/>
  <c r="Q72" i="18"/>
  <c r="O72" i="18"/>
  <c r="M72" i="18"/>
  <c r="K72" i="18"/>
  <c r="I72" i="18"/>
  <c r="Q71" i="18"/>
  <c r="O71" i="18"/>
  <c r="M71" i="18"/>
  <c r="K71" i="18"/>
  <c r="I71" i="18"/>
  <c r="Q69" i="18"/>
  <c r="O69" i="18"/>
  <c r="M69" i="18"/>
  <c r="J69" i="18"/>
  <c r="R69" i="18" s="1"/>
  <c r="T69" i="18" s="1"/>
  <c r="I69" i="18"/>
  <c r="Q68" i="18"/>
  <c r="O68" i="18"/>
  <c r="M68" i="18"/>
  <c r="J68" i="18"/>
  <c r="R68" i="18" s="1"/>
  <c r="T68" i="18" s="1"/>
  <c r="I68" i="18"/>
  <c r="Q67" i="18"/>
  <c r="O67" i="18"/>
  <c r="M67" i="18"/>
  <c r="J67" i="18"/>
  <c r="I67" i="18"/>
  <c r="Q66" i="18"/>
  <c r="O66" i="18"/>
  <c r="M66" i="18"/>
  <c r="J66" i="18"/>
  <c r="R66" i="18" s="1"/>
  <c r="T66" i="18" s="1"/>
  <c r="I66" i="18"/>
  <c r="Q65" i="18"/>
  <c r="O65" i="18"/>
  <c r="M65" i="18"/>
  <c r="J65" i="18"/>
  <c r="R65" i="18" s="1"/>
  <c r="T65" i="18" s="1"/>
  <c r="I65" i="18"/>
  <c r="Q64" i="18"/>
  <c r="O64" i="18"/>
  <c r="M64" i="18"/>
  <c r="J64" i="18"/>
  <c r="R64" i="18" s="1"/>
  <c r="T64" i="18" s="1"/>
  <c r="I64" i="18"/>
  <c r="Q63" i="18"/>
  <c r="O63" i="18"/>
  <c r="M63" i="18"/>
  <c r="J63" i="18"/>
  <c r="I63" i="18"/>
  <c r="Q62" i="18"/>
  <c r="O62" i="18"/>
  <c r="M62" i="18"/>
  <c r="J62" i="18"/>
  <c r="R62" i="18" s="1"/>
  <c r="T62" i="18" s="1"/>
  <c r="I62" i="18"/>
  <c r="Q61" i="18"/>
  <c r="O61" i="18"/>
  <c r="M61" i="18"/>
  <c r="K61" i="18"/>
  <c r="I61" i="18"/>
  <c r="Q60" i="18"/>
  <c r="O60" i="18"/>
  <c r="M60" i="18"/>
  <c r="J60" i="18"/>
  <c r="R60" i="18" s="1"/>
  <c r="T60" i="18" s="1"/>
  <c r="I60" i="18"/>
  <c r="Q59" i="18"/>
  <c r="O59" i="18"/>
  <c r="M59" i="18"/>
  <c r="J59" i="18"/>
  <c r="R59" i="18" s="1"/>
  <c r="T59" i="18" s="1"/>
  <c r="I59" i="18"/>
  <c r="Q58" i="18"/>
  <c r="O58" i="18"/>
  <c r="M58" i="18"/>
  <c r="J58" i="18"/>
  <c r="I58" i="18"/>
  <c r="Q57" i="18"/>
  <c r="O57" i="18"/>
  <c r="M57" i="18"/>
  <c r="K57" i="18"/>
  <c r="I57" i="18"/>
  <c r="Q54" i="18"/>
  <c r="O54" i="18"/>
  <c r="M54" i="18"/>
  <c r="K54" i="18"/>
  <c r="I54" i="18"/>
  <c r="Q53" i="18"/>
  <c r="O53" i="18"/>
  <c r="M53" i="18"/>
  <c r="K53" i="18"/>
  <c r="I53" i="18"/>
  <c r="Q51" i="18"/>
  <c r="O51" i="18"/>
  <c r="M51" i="18"/>
  <c r="K51" i="18"/>
  <c r="I51" i="18"/>
  <c r="Q50" i="18"/>
  <c r="O50" i="18"/>
  <c r="M50" i="18"/>
  <c r="K50" i="18"/>
  <c r="I50" i="18"/>
  <c r="Q49" i="18"/>
  <c r="O49" i="18"/>
  <c r="M49" i="18"/>
  <c r="K49" i="18"/>
  <c r="I49" i="18"/>
  <c r="Q47" i="18"/>
  <c r="O47" i="18"/>
  <c r="M47" i="18"/>
  <c r="K47" i="18"/>
  <c r="I47" i="18"/>
  <c r="Q46" i="18"/>
  <c r="O46" i="18"/>
  <c r="M46" i="18"/>
  <c r="K46" i="18"/>
  <c r="I46" i="18"/>
  <c r="Q43" i="18"/>
  <c r="O43" i="18"/>
  <c r="M43" i="18"/>
  <c r="K43" i="18"/>
  <c r="I43" i="18"/>
  <c r="Q42" i="18"/>
  <c r="O42" i="18"/>
  <c r="M42" i="18"/>
  <c r="K42" i="18"/>
  <c r="I42" i="18"/>
  <c r="Q40" i="18"/>
  <c r="Q39" i="18" s="1"/>
  <c r="O40" i="18"/>
  <c r="O39" i="18" s="1"/>
  <c r="M40" i="18"/>
  <c r="J40" i="18"/>
  <c r="R40" i="18" s="1"/>
  <c r="T40" i="18" s="1"/>
  <c r="I40" i="18"/>
  <c r="Q38" i="18"/>
  <c r="Q37" i="18" s="1"/>
  <c r="O38" i="18"/>
  <c r="O37" i="18" s="1"/>
  <c r="M38" i="18"/>
  <c r="J38" i="18"/>
  <c r="R38" i="18" s="1"/>
  <c r="T38" i="18" s="1"/>
  <c r="I38" i="18"/>
  <c r="I37" i="18" s="1"/>
  <c r="Q36" i="18"/>
  <c r="O36" i="18"/>
  <c r="M36" i="18"/>
  <c r="K36" i="18"/>
  <c r="I36" i="18"/>
  <c r="Q35" i="18"/>
  <c r="O35" i="18"/>
  <c r="M35" i="18"/>
  <c r="K35" i="18"/>
  <c r="I35" i="18"/>
  <c r="Q34" i="18"/>
  <c r="O34" i="18"/>
  <c r="M34" i="18"/>
  <c r="K34" i="18"/>
  <c r="I34" i="18"/>
  <c r="Q33" i="18"/>
  <c r="O33" i="18"/>
  <c r="M33" i="18"/>
  <c r="K33" i="18"/>
  <c r="I33" i="18"/>
  <c r="Q32" i="18"/>
  <c r="O32" i="18"/>
  <c r="O31" i="18" s="1"/>
  <c r="M32" i="18"/>
  <c r="K32" i="18"/>
  <c r="I32" i="18"/>
  <c r="Q30" i="18"/>
  <c r="O30" i="18"/>
  <c r="M30" i="18"/>
  <c r="K30" i="18"/>
  <c r="I30" i="18"/>
  <c r="Q29" i="18"/>
  <c r="O29" i="18"/>
  <c r="M29" i="18"/>
  <c r="K29" i="18"/>
  <c r="I29" i="18"/>
  <c r="Q28" i="18"/>
  <c r="O28" i="18"/>
  <c r="M28" i="18"/>
  <c r="K28" i="18"/>
  <c r="I28" i="18"/>
  <c r="Q27" i="18"/>
  <c r="O27" i="18"/>
  <c r="M27" i="18"/>
  <c r="K27" i="18"/>
  <c r="I27" i="18"/>
  <c r="Q26" i="18"/>
  <c r="O26" i="18"/>
  <c r="M26" i="18"/>
  <c r="K26" i="18"/>
  <c r="I26" i="18"/>
  <c r="Q25" i="18"/>
  <c r="O25" i="18"/>
  <c r="M25" i="18"/>
  <c r="K25" i="18"/>
  <c r="I25" i="18"/>
  <c r="Q24" i="18"/>
  <c r="O24" i="18"/>
  <c r="M24" i="18"/>
  <c r="K24" i="18"/>
  <c r="I24" i="18"/>
  <c r="Q23" i="18"/>
  <c r="O23" i="18"/>
  <c r="M23" i="18"/>
  <c r="K23" i="18"/>
  <c r="I23" i="18"/>
  <c r="Q22" i="18"/>
  <c r="O22" i="18"/>
  <c r="M22" i="18"/>
  <c r="K22" i="18"/>
  <c r="I22" i="18"/>
  <c r="Q21" i="18"/>
  <c r="O21" i="18"/>
  <c r="M21" i="18"/>
  <c r="K21" i="18"/>
  <c r="I21" i="18"/>
  <c r="Q20" i="18"/>
  <c r="O20" i="18"/>
  <c r="M20" i="18"/>
  <c r="K20" i="18"/>
  <c r="I20" i="18"/>
  <c r="Q19" i="18"/>
  <c r="O19" i="18"/>
  <c r="M19" i="18"/>
  <c r="K19" i="18"/>
  <c r="I19" i="18"/>
  <c r="Q17" i="18"/>
  <c r="Q15" i="18" s="1"/>
  <c r="O17" i="18"/>
  <c r="M17" i="18"/>
  <c r="K17" i="18"/>
  <c r="I17" i="18"/>
  <c r="Q16" i="18"/>
  <c r="O16" i="18"/>
  <c r="M16" i="18"/>
  <c r="K16" i="18"/>
  <c r="I16" i="18"/>
  <c r="T13" i="18"/>
  <c r="Q13" i="18"/>
  <c r="O13" i="18"/>
  <c r="M13" i="18"/>
  <c r="K13" i="18"/>
  <c r="I13" i="18"/>
  <c r="I12" i="18" s="1"/>
  <c r="I73" i="18" l="1"/>
  <c r="Q52" i="18"/>
  <c r="K70" i="18"/>
  <c r="I52" i="18"/>
  <c r="K405" i="18"/>
  <c r="K467" i="18"/>
  <c r="K41" i="18"/>
  <c r="O45" i="18"/>
  <c r="K48" i="18"/>
  <c r="O169" i="18"/>
  <c r="O236" i="18"/>
  <c r="Q236" i="18"/>
  <c r="K194" i="18"/>
  <c r="Q45" i="18"/>
  <c r="O105" i="18"/>
  <c r="K129" i="18"/>
  <c r="O159" i="18"/>
  <c r="Q169" i="18"/>
  <c r="O194" i="18"/>
  <c r="O173" i="18"/>
  <c r="Q41" i="18"/>
  <c r="O710" i="18"/>
  <c r="S108" i="18"/>
  <c r="U108" i="18" s="1"/>
  <c r="S154" i="18"/>
  <c r="U154" i="18" s="1"/>
  <c r="S366" i="18"/>
  <c r="U366" i="18" s="1"/>
  <c r="S374" i="18"/>
  <c r="S513" i="18"/>
  <c r="U513" i="18" s="1"/>
  <c r="S555" i="18"/>
  <c r="S597" i="18"/>
  <c r="U597" i="18" s="1"/>
  <c r="S664" i="18"/>
  <c r="U664" i="18" s="1"/>
  <c r="S689" i="18"/>
  <c r="U689" i="18" s="1"/>
  <c r="S118" i="18"/>
  <c r="U118" i="18" s="1"/>
  <c r="Q363" i="18"/>
  <c r="S382" i="18"/>
  <c r="S451" i="18"/>
  <c r="U451" i="18" s="1"/>
  <c r="S538" i="18"/>
  <c r="S546" i="18"/>
  <c r="U546" i="18" s="1"/>
  <c r="S564" i="18"/>
  <c r="U564" i="18" s="1"/>
  <c r="S646" i="18"/>
  <c r="U646" i="18" s="1"/>
  <c r="S672" i="18"/>
  <c r="S706" i="18"/>
  <c r="S164" i="18"/>
  <c r="U164" i="18" s="1"/>
  <c r="S408" i="18"/>
  <c r="S426" i="18"/>
  <c r="S478" i="18"/>
  <c r="U478" i="18" s="1"/>
  <c r="U477" i="18" s="1"/>
  <c r="S613" i="18"/>
  <c r="U613" i="18" s="1"/>
  <c r="S622" i="18"/>
  <c r="S655" i="18"/>
  <c r="U655" i="18" s="1"/>
  <c r="S138" i="18"/>
  <c r="U138" i="18" s="1"/>
  <c r="S390" i="18"/>
  <c r="S434" i="18"/>
  <c r="U434" i="18" s="1"/>
  <c r="S572" i="18"/>
  <c r="S580" i="18"/>
  <c r="U580" i="18" s="1"/>
  <c r="S630" i="18"/>
  <c r="U630" i="18" s="1"/>
  <c r="S638" i="18"/>
  <c r="U638" i="18" s="1"/>
  <c r="S681" i="18"/>
  <c r="S399" i="18"/>
  <c r="U399" i="18" s="1"/>
  <c r="S418" i="18"/>
  <c r="S487" i="18"/>
  <c r="S495" i="18"/>
  <c r="U495" i="18" s="1"/>
  <c r="S505" i="18"/>
  <c r="U505" i="18" s="1"/>
  <c r="S530" i="18"/>
  <c r="U530" i="18" s="1"/>
  <c r="S697" i="18"/>
  <c r="U697" i="18" s="1"/>
  <c r="S146" i="18"/>
  <c r="U146" i="18" s="1"/>
  <c r="S442" i="18"/>
  <c r="U442" i="18" s="1"/>
  <c r="S521" i="18"/>
  <c r="U521" i="18" s="1"/>
  <c r="S588" i="18"/>
  <c r="U588" i="18" s="1"/>
  <c r="S605" i="18"/>
  <c r="K83" i="18"/>
  <c r="S83" i="18" s="1"/>
  <c r="U83" i="18" s="1"/>
  <c r="K65" i="18"/>
  <c r="S65" i="18" s="1"/>
  <c r="U65" i="18" s="1"/>
  <c r="S47" i="18"/>
  <c r="U47" i="18" s="1"/>
  <c r="S246" i="18"/>
  <c r="U246" i="18" s="1"/>
  <c r="S271" i="18"/>
  <c r="U271" i="18" s="1"/>
  <c r="S282" i="18"/>
  <c r="U282" i="18" s="1"/>
  <c r="S315" i="18"/>
  <c r="U315" i="18" s="1"/>
  <c r="S361" i="18"/>
  <c r="U361" i="18" s="1"/>
  <c r="S254" i="18"/>
  <c r="U254" i="18" s="1"/>
  <c r="S13" i="18"/>
  <c r="U13" i="18" s="1"/>
  <c r="S216" i="18"/>
  <c r="U216" i="18" s="1"/>
  <c r="S93" i="18"/>
  <c r="S221" i="18"/>
  <c r="U221" i="18" s="1"/>
  <c r="S231" i="18"/>
  <c r="S279" i="18"/>
  <c r="U279" i="18" s="1"/>
  <c r="S296" i="18"/>
  <c r="U296" i="18" s="1"/>
  <c r="S345" i="18"/>
  <c r="U345" i="18" s="1"/>
  <c r="S36" i="18"/>
  <c r="U36" i="18" s="1"/>
  <c r="S180" i="18"/>
  <c r="U180" i="18" s="1"/>
  <c r="S200" i="18"/>
  <c r="U200" i="18" s="1"/>
  <c r="S114" i="18"/>
  <c r="U114" i="18" s="1"/>
  <c r="S122" i="18"/>
  <c r="U122" i="18" s="1"/>
  <c r="S134" i="18"/>
  <c r="U134" i="18" s="1"/>
  <c r="S142" i="18"/>
  <c r="U142" i="18" s="1"/>
  <c r="S150" i="18"/>
  <c r="U150" i="18" s="1"/>
  <c r="S160" i="18"/>
  <c r="U160" i="18" s="1"/>
  <c r="S409" i="18"/>
  <c r="U409" i="18" s="1"/>
  <c r="S288" i="18"/>
  <c r="U288" i="18" s="1"/>
  <c r="S312" i="18"/>
  <c r="U312" i="18" s="1"/>
  <c r="S328" i="18"/>
  <c r="U328" i="18" s="1"/>
  <c r="S188" i="18"/>
  <c r="U188" i="18" s="1"/>
  <c r="S147" i="18"/>
  <c r="U147" i="18" s="1"/>
  <c r="S480" i="18"/>
  <c r="U480" i="18" s="1"/>
  <c r="S488" i="18"/>
  <c r="U488" i="18" s="1"/>
  <c r="S496" i="18"/>
  <c r="U496" i="18" s="1"/>
  <c r="S506" i="18"/>
  <c r="S514" i="18"/>
  <c r="U514" i="18" s="1"/>
  <c r="S522" i="18"/>
  <c r="U522" i="18" s="1"/>
  <c r="S531" i="18"/>
  <c r="U531" i="18" s="1"/>
  <c r="S539" i="18"/>
  <c r="U539" i="18" s="1"/>
  <c r="S547" i="18"/>
  <c r="U547" i="18" s="1"/>
  <c r="S556" i="18"/>
  <c r="U556" i="18" s="1"/>
  <c r="S565" i="18"/>
  <c r="U565" i="18" s="1"/>
  <c r="S573" i="18"/>
  <c r="U573" i="18" s="1"/>
  <c r="S581" i="18"/>
  <c r="U581" i="18" s="1"/>
  <c r="S589" i="18"/>
  <c r="U589" i="18" s="1"/>
  <c r="S598" i="18"/>
  <c r="U598" i="18" s="1"/>
  <c r="S606" i="18"/>
  <c r="U606" i="18" s="1"/>
  <c r="S614" i="18"/>
  <c r="U614" i="18" s="1"/>
  <c r="S623" i="18"/>
  <c r="S631" i="18"/>
  <c r="U631" i="18" s="1"/>
  <c r="S639" i="18"/>
  <c r="U639" i="18" s="1"/>
  <c r="S647" i="18"/>
  <c r="U647" i="18" s="1"/>
  <c r="S656" i="18"/>
  <c r="S665" i="18"/>
  <c r="U665" i="18" s="1"/>
  <c r="S673" i="18"/>
  <c r="U673" i="18" s="1"/>
  <c r="S682" i="18"/>
  <c r="U682" i="18" s="1"/>
  <c r="S690" i="18"/>
  <c r="U690" i="18" s="1"/>
  <c r="S698" i="18"/>
  <c r="U698" i="18" s="1"/>
  <c r="S707" i="18"/>
  <c r="S263" i="18"/>
  <c r="U263" i="18" s="1"/>
  <c r="S24" i="18"/>
  <c r="S101" i="18"/>
  <c r="U101" i="18" s="1"/>
  <c r="S208" i="18"/>
  <c r="U208" i="18" s="1"/>
  <c r="S97" i="18"/>
  <c r="U97" i="18" s="1"/>
  <c r="S175" i="18"/>
  <c r="U175" i="18" s="1"/>
  <c r="S184" i="18"/>
  <c r="U184" i="18" s="1"/>
  <c r="S472" i="18"/>
  <c r="U472" i="18" s="1"/>
  <c r="U538" i="18"/>
  <c r="S304" i="18"/>
  <c r="U304" i="18" s="1"/>
  <c r="S320" i="18"/>
  <c r="U320" i="18" s="1"/>
  <c r="S337" i="18"/>
  <c r="U337" i="18" s="1"/>
  <c r="S353" i="18"/>
  <c r="U353" i="18" s="1"/>
  <c r="S132" i="18"/>
  <c r="U132" i="18" s="1"/>
  <c r="S171" i="18"/>
  <c r="U171" i="18" s="1"/>
  <c r="S201" i="18"/>
  <c r="U201" i="18" s="1"/>
  <c r="S209" i="18"/>
  <c r="U209" i="18" s="1"/>
  <c r="S217" i="18"/>
  <c r="U217" i="18" s="1"/>
  <c r="S226" i="18"/>
  <c r="U226" i="18" s="1"/>
  <c r="S238" i="18"/>
  <c r="U238" i="18" s="1"/>
  <c r="S466" i="18"/>
  <c r="U466" i="18" s="1"/>
  <c r="I39" i="18"/>
  <c r="Q18" i="18"/>
  <c r="S21" i="18"/>
  <c r="U21" i="18" s="1"/>
  <c r="S29" i="18"/>
  <c r="U29" i="18" s="1"/>
  <c r="S17" i="18"/>
  <c r="U17" i="18" s="1"/>
  <c r="I242" i="18"/>
  <c r="S284" i="18"/>
  <c r="U284" i="18" s="1"/>
  <c r="S301" i="18"/>
  <c r="U301" i="18" s="1"/>
  <c r="I165" i="18"/>
  <c r="S176" i="18"/>
  <c r="S172" i="18"/>
  <c r="U172" i="18" s="1"/>
  <c r="S251" i="18"/>
  <c r="U251" i="18" s="1"/>
  <c r="S155" i="18"/>
  <c r="U155" i="18" s="1"/>
  <c r="S259" i="18"/>
  <c r="U259" i="18" s="1"/>
  <c r="S185" i="18"/>
  <c r="U185" i="18" s="1"/>
  <c r="I70" i="18"/>
  <c r="K85" i="18"/>
  <c r="S85" i="18" s="1"/>
  <c r="U85" i="18" s="1"/>
  <c r="R85" i="18"/>
  <c r="T85" i="18" s="1"/>
  <c r="S119" i="18"/>
  <c r="S130" i="18"/>
  <c r="U605" i="18"/>
  <c r="S33" i="18"/>
  <c r="U33" i="18" s="1"/>
  <c r="S268" i="18"/>
  <c r="U268" i="18" s="1"/>
  <c r="S276" i="18"/>
  <c r="U276" i="18" s="1"/>
  <c r="S293" i="18"/>
  <c r="U293" i="18" s="1"/>
  <c r="S309" i="18"/>
  <c r="S317" i="18"/>
  <c r="U317" i="18" s="1"/>
  <c r="K106" i="18"/>
  <c r="S106" i="18" s="1"/>
  <c r="S109" i="18"/>
  <c r="U109" i="18" s="1"/>
  <c r="K124" i="18"/>
  <c r="K112" i="18" s="1"/>
  <c r="R124" i="18"/>
  <c r="T124" i="18" s="1"/>
  <c r="S139" i="18"/>
  <c r="Q56" i="18"/>
  <c r="K59" i="18"/>
  <c r="S59" i="18" s="1"/>
  <c r="U59" i="18" s="1"/>
  <c r="S75" i="18"/>
  <c r="U75" i="18" s="1"/>
  <c r="S94" i="18"/>
  <c r="S102" i="18"/>
  <c r="U102" i="18" s="1"/>
  <c r="S42" i="18"/>
  <c r="U42" i="18" s="1"/>
  <c r="S334" i="18"/>
  <c r="U334" i="18" s="1"/>
  <c r="S396" i="18"/>
  <c r="I15" i="18"/>
  <c r="S26" i="18"/>
  <c r="U26" i="18" s="1"/>
  <c r="S54" i="18"/>
  <c r="U54" i="18" s="1"/>
  <c r="I192" i="18"/>
  <c r="S265" i="18"/>
  <c r="U265" i="18" s="1"/>
  <c r="S281" i="18"/>
  <c r="U281" i="18" s="1"/>
  <c r="S420" i="18"/>
  <c r="U420" i="18" s="1"/>
  <c r="S444" i="18"/>
  <c r="U444" i="18" s="1"/>
  <c r="S456" i="18"/>
  <c r="U456" i="18" s="1"/>
  <c r="S35" i="18"/>
  <c r="U35" i="18" s="1"/>
  <c r="M39" i="18"/>
  <c r="M45" i="18"/>
  <c r="S46" i="18"/>
  <c r="U46" i="18" s="1"/>
  <c r="I48" i="18"/>
  <c r="R58" i="18"/>
  <c r="T58" i="18" s="1"/>
  <c r="K58" i="18"/>
  <c r="S113" i="18"/>
  <c r="U113" i="18" s="1"/>
  <c r="S202" i="18"/>
  <c r="U202" i="18" s="1"/>
  <c r="S210" i="18"/>
  <c r="U210" i="18" s="1"/>
  <c r="S218" i="18"/>
  <c r="U218" i="18" s="1"/>
  <c r="S227" i="18"/>
  <c r="U227" i="18" s="1"/>
  <c r="S239" i="18"/>
  <c r="U239" i="18" s="1"/>
  <c r="S243" i="18"/>
  <c r="U243" i="18" s="1"/>
  <c r="U242" i="18" s="1"/>
  <c r="M242" i="18"/>
  <c r="S253" i="18"/>
  <c r="U253" i="18" s="1"/>
  <c r="S261" i="18"/>
  <c r="U261" i="18" s="1"/>
  <c r="S270" i="18"/>
  <c r="U270" i="18" s="1"/>
  <c r="S278" i="18"/>
  <c r="U278" i="18" s="1"/>
  <c r="S286" i="18"/>
  <c r="U286" i="18" s="1"/>
  <c r="S295" i="18"/>
  <c r="U295" i="18" s="1"/>
  <c r="S303" i="18"/>
  <c r="U303" i="18" s="1"/>
  <c r="S311" i="18"/>
  <c r="U311" i="18" s="1"/>
  <c r="S319" i="18"/>
  <c r="U319" i="18" s="1"/>
  <c r="S327" i="18"/>
  <c r="U327" i="18" s="1"/>
  <c r="S336" i="18"/>
  <c r="U336" i="18" s="1"/>
  <c r="S344" i="18"/>
  <c r="U344" i="18" s="1"/>
  <c r="S352" i="18"/>
  <c r="U352" i="18" s="1"/>
  <c r="S360" i="18"/>
  <c r="U360" i="18" s="1"/>
  <c r="S365" i="18"/>
  <c r="U365" i="18" s="1"/>
  <c r="S373" i="18"/>
  <c r="U373" i="18" s="1"/>
  <c r="S381" i="18"/>
  <c r="U381" i="18" s="1"/>
  <c r="S389" i="18"/>
  <c r="U389" i="18" s="1"/>
  <c r="S398" i="18"/>
  <c r="U398" i="18" s="1"/>
  <c r="S407" i="18"/>
  <c r="U407" i="18" s="1"/>
  <c r="S417" i="18"/>
  <c r="U417" i="18" s="1"/>
  <c r="S425" i="18"/>
  <c r="U425" i="18" s="1"/>
  <c r="S433" i="18"/>
  <c r="U433" i="18" s="1"/>
  <c r="S441" i="18"/>
  <c r="U441" i="18" s="1"/>
  <c r="S450" i="18"/>
  <c r="U450" i="18" s="1"/>
  <c r="S465" i="18"/>
  <c r="U465" i="18" s="1"/>
  <c r="S469" i="18"/>
  <c r="U469" i="18" s="1"/>
  <c r="S484" i="18"/>
  <c r="U484" i="18" s="1"/>
  <c r="S492" i="18"/>
  <c r="U492" i="18" s="1"/>
  <c r="S502" i="18"/>
  <c r="S510" i="18"/>
  <c r="U510" i="18" s="1"/>
  <c r="S518" i="18"/>
  <c r="U518" i="18" s="1"/>
  <c r="S527" i="18"/>
  <c r="U527" i="18" s="1"/>
  <c r="S535" i="18"/>
  <c r="U535" i="18" s="1"/>
  <c r="S543" i="18"/>
  <c r="U543" i="18" s="1"/>
  <c r="S552" i="18"/>
  <c r="U552" i="18" s="1"/>
  <c r="S561" i="18"/>
  <c r="U561" i="18" s="1"/>
  <c r="S569" i="18"/>
  <c r="U569" i="18" s="1"/>
  <c r="S577" i="18"/>
  <c r="U577" i="18" s="1"/>
  <c r="S585" i="18"/>
  <c r="S371" i="18"/>
  <c r="U371" i="18" s="1"/>
  <c r="S379" i="18"/>
  <c r="U379" i="18" s="1"/>
  <c r="S387" i="18"/>
  <c r="U387" i="18" s="1"/>
  <c r="S404" i="18"/>
  <c r="U404" i="18" s="1"/>
  <c r="S448" i="18"/>
  <c r="U448" i="18" s="1"/>
  <c r="M70" i="18"/>
  <c r="S71" i="18"/>
  <c r="U71" i="18" s="1"/>
  <c r="S205" i="18"/>
  <c r="U205" i="18" s="1"/>
  <c r="S339" i="18"/>
  <c r="U339" i="18" s="1"/>
  <c r="S355" i="18"/>
  <c r="U355" i="18" s="1"/>
  <c r="S384" i="18"/>
  <c r="U384" i="18" s="1"/>
  <c r="S401" i="18"/>
  <c r="U401" i="18" s="1"/>
  <c r="S410" i="18"/>
  <c r="U410" i="18" s="1"/>
  <c r="S428" i="18"/>
  <c r="U428" i="18" s="1"/>
  <c r="K15" i="18"/>
  <c r="S193" i="18"/>
  <c r="U193" i="18" s="1"/>
  <c r="S199" i="18"/>
  <c r="U199" i="18" s="1"/>
  <c r="S207" i="18"/>
  <c r="U207" i="18" s="1"/>
  <c r="S235" i="18"/>
  <c r="U235" i="18" s="1"/>
  <c r="S250" i="18"/>
  <c r="U250" i="18" s="1"/>
  <c r="S258" i="18"/>
  <c r="U258" i="18" s="1"/>
  <c r="S267" i="18"/>
  <c r="U267" i="18" s="1"/>
  <c r="S275" i="18"/>
  <c r="U275" i="18" s="1"/>
  <c r="S283" i="18"/>
  <c r="U283" i="18" s="1"/>
  <c r="S292" i="18"/>
  <c r="U292" i="18" s="1"/>
  <c r="S300" i="18"/>
  <c r="U300" i="18" s="1"/>
  <c r="S308" i="18"/>
  <c r="U308" i="18" s="1"/>
  <c r="S316" i="18"/>
  <c r="U316" i="18" s="1"/>
  <c r="S324" i="18"/>
  <c r="U324" i="18" s="1"/>
  <c r="S333" i="18"/>
  <c r="U333" i="18" s="1"/>
  <c r="S341" i="18"/>
  <c r="U341" i="18" s="1"/>
  <c r="S349" i="18"/>
  <c r="U349" i="18" s="1"/>
  <c r="S357" i="18"/>
  <c r="U357" i="18" s="1"/>
  <c r="S370" i="18"/>
  <c r="U370" i="18" s="1"/>
  <c r="S378" i="18"/>
  <c r="U378" i="18" s="1"/>
  <c r="S386" i="18"/>
  <c r="U386" i="18" s="1"/>
  <c r="S395" i="18"/>
  <c r="U395" i="18" s="1"/>
  <c r="S403" i="18"/>
  <c r="U403" i="18" s="1"/>
  <c r="S413" i="18"/>
  <c r="U413" i="18" s="1"/>
  <c r="S422" i="18"/>
  <c r="U422" i="18" s="1"/>
  <c r="S430" i="18"/>
  <c r="U430" i="18" s="1"/>
  <c r="S438" i="18"/>
  <c r="U438" i="18" s="1"/>
  <c r="S446" i="18"/>
  <c r="U446" i="18" s="1"/>
  <c r="Q454" i="18"/>
  <c r="S458" i="18"/>
  <c r="S476" i="18"/>
  <c r="U476" i="18" s="1"/>
  <c r="S431" i="18"/>
  <c r="U431" i="18" s="1"/>
  <c r="S50" i="18"/>
  <c r="U50" i="18" s="1"/>
  <c r="K67" i="18"/>
  <c r="S67" i="18" s="1"/>
  <c r="U67" i="18" s="1"/>
  <c r="R67" i="18"/>
  <c r="T67" i="18" s="1"/>
  <c r="R87" i="18"/>
  <c r="T87" i="18" s="1"/>
  <c r="K87" i="18"/>
  <c r="S87" i="18" s="1"/>
  <c r="U87" i="18" s="1"/>
  <c r="S99" i="18"/>
  <c r="U99" i="18" s="1"/>
  <c r="S195" i="18"/>
  <c r="U195" i="18" s="1"/>
  <c r="S213" i="18"/>
  <c r="U213" i="18" s="1"/>
  <c r="S248" i="18"/>
  <c r="U248" i="18" s="1"/>
  <c r="S256" i="18"/>
  <c r="U256" i="18" s="1"/>
  <c r="S298" i="18"/>
  <c r="U298" i="18" s="1"/>
  <c r="S322" i="18"/>
  <c r="U322" i="18" s="1"/>
  <c r="S331" i="18"/>
  <c r="U331" i="18" s="1"/>
  <c r="S347" i="18"/>
  <c r="U347" i="18" s="1"/>
  <c r="S376" i="18"/>
  <c r="U376" i="18" s="1"/>
  <c r="S436" i="18"/>
  <c r="U436" i="18" s="1"/>
  <c r="M15" i="18"/>
  <c r="S16" i="18"/>
  <c r="U16" i="18" s="1"/>
  <c r="S20" i="18"/>
  <c r="U20" i="18" s="1"/>
  <c r="S28" i="18"/>
  <c r="U28" i="18" s="1"/>
  <c r="K89" i="18"/>
  <c r="S89" i="18" s="1"/>
  <c r="U89" i="18" s="1"/>
  <c r="R89" i="18"/>
  <c r="T89" i="18" s="1"/>
  <c r="I110" i="18"/>
  <c r="Q194" i="18"/>
  <c r="S215" i="18"/>
  <c r="U215" i="18" s="1"/>
  <c r="S224" i="18"/>
  <c r="U224" i="18" s="1"/>
  <c r="O15" i="18"/>
  <c r="I18" i="18"/>
  <c r="S25" i="18"/>
  <c r="U25" i="18" s="1"/>
  <c r="K63" i="18"/>
  <c r="S63" i="18" s="1"/>
  <c r="U63" i="18" s="1"/>
  <c r="R63" i="18"/>
  <c r="T63" i="18" s="1"/>
  <c r="S98" i="18"/>
  <c r="U98" i="18" s="1"/>
  <c r="S115" i="18"/>
  <c r="U115" i="18" s="1"/>
  <c r="S123" i="18"/>
  <c r="U123" i="18" s="1"/>
  <c r="S135" i="18"/>
  <c r="U135" i="18" s="1"/>
  <c r="S143" i="18"/>
  <c r="U143" i="18" s="1"/>
  <c r="S151" i="18"/>
  <c r="U151" i="18" s="1"/>
  <c r="S161" i="18"/>
  <c r="U161" i="18" s="1"/>
  <c r="I169" i="18"/>
  <c r="I168" i="18" s="1"/>
  <c r="S181" i="18"/>
  <c r="U181" i="18" s="1"/>
  <c r="S189" i="18"/>
  <c r="U189" i="18" s="1"/>
  <c r="S204" i="18"/>
  <c r="U204" i="18" s="1"/>
  <c r="S212" i="18"/>
  <c r="U212" i="18" s="1"/>
  <c r="S220" i="18"/>
  <c r="U220" i="18" s="1"/>
  <c r="S229" i="18"/>
  <c r="U229" i="18" s="1"/>
  <c r="S241" i="18"/>
  <c r="U241" i="18" s="1"/>
  <c r="S325" i="18"/>
  <c r="U325" i="18" s="1"/>
  <c r="S350" i="18"/>
  <c r="U350" i="18" s="1"/>
  <c r="S415" i="18"/>
  <c r="U415" i="18" s="1"/>
  <c r="S423" i="18"/>
  <c r="U423" i="18" s="1"/>
  <c r="S439" i="18"/>
  <c r="U439" i="18" s="1"/>
  <c r="I198" i="18"/>
  <c r="I197" i="18" s="1"/>
  <c r="S273" i="18"/>
  <c r="U273" i="18" s="1"/>
  <c r="S290" i="18"/>
  <c r="U290" i="18" s="1"/>
  <c r="S393" i="18"/>
  <c r="U393" i="18" s="1"/>
  <c r="U458" i="18"/>
  <c r="I677" i="18"/>
  <c r="S23" i="18"/>
  <c r="U23" i="18" s="1"/>
  <c r="O112" i="18"/>
  <c r="S22" i="18"/>
  <c r="U22" i="18" s="1"/>
  <c r="U24" i="18"/>
  <c r="S30" i="18"/>
  <c r="U30" i="18" s="1"/>
  <c r="S34" i="18"/>
  <c r="U34" i="18" s="1"/>
  <c r="M37" i="18"/>
  <c r="S43" i="18"/>
  <c r="U43" i="18" s="1"/>
  <c r="O48" i="18"/>
  <c r="S76" i="18"/>
  <c r="K91" i="18"/>
  <c r="S95" i="18"/>
  <c r="U95" i="18" s="1"/>
  <c r="S103" i="18"/>
  <c r="U103" i="18" s="1"/>
  <c r="Q105" i="18"/>
  <c r="M110" i="18"/>
  <c r="S111" i="18"/>
  <c r="U111" i="18" s="1"/>
  <c r="S120" i="18"/>
  <c r="U120" i="18" s="1"/>
  <c r="S131" i="18"/>
  <c r="U131" i="18" s="1"/>
  <c r="S140" i="18"/>
  <c r="U140" i="18" s="1"/>
  <c r="S148" i="18"/>
  <c r="U148" i="18" s="1"/>
  <c r="S156" i="18"/>
  <c r="U156" i="18" s="1"/>
  <c r="I159" i="18"/>
  <c r="I158" i="18" s="1"/>
  <c r="K169" i="18"/>
  <c r="S178" i="18"/>
  <c r="U178" i="18" s="1"/>
  <c r="S186" i="18"/>
  <c r="U186" i="18" s="1"/>
  <c r="K233" i="18"/>
  <c r="U374" i="18"/>
  <c r="U408" i="18"/>
  <c r="U418" i="18"/>
  <c r="S342" i="18"/>
  <c r="U342" i="18" s="1"/>
  <c r="S358" i="18"/>
  <c r="U358" i="18" s="1"/>
  <c r="S306" i="18"/>
  <c r="U306" i="18" s="1"/>
  <c r="S314" i="18"/>
  <c r="U314" i="18" s="1"/>
  <c r="S368" i="18"/>
  <c r="U368" i="18" s="1"/>
  <c r="S19" i="18"/>
  <c r="U19" i="18" s="1"/>
  <c r="S27" i="18"/>
  <c r="U27" i="18" s="1"/>
  <c r="O41" i="18"/>
  <c r="S51" i="18"/>
  <c r="U51" i="18" s="1"/>
  <c r="S57" i="18"/>
  <c r="U57" i="18" s="1"/>
  <c r="S72" i="18"/>
  <c r="U72" i="18" s="1"/>
  <c r="K88" i="18"/>
  <c r="S88" i="18" s="1"/>
  <c r="U88" i="18" s="1"/>
  <c r="R88" i="18"/>
  <c r="T88" i="18" s="1"/>
  <c r="S92" i="18"/>
  <c r="U92" i="18" s="1"/>
  <c r="S100" i="18"/>
  <c r="U100" i="18" s="1"/>
  <c r="S107" i="18"/>
  <c r="U107" i="18" s="1"/>
  <c r="S117" i="18"/>
  <c r="U117" i="18" s="1"/>
  <c r="U119" i="18"/>
  <c r="I129" i="18"/>
  <c r="U130" i="18"/>
  <c r="K133" i="18"/>
  <c r="S137" i="18"/>
  <c r="U137" i="18" s="1"/>
  <c r="U139" i="18"/>
  <c r="S145" i="18"/>
  <c r="U145" i="18" s="1"/>
  <c r="S153" i="18"/>
  <c r="U153" i="18" s="1"/>
  <c r="K159" i="18"/>
  <c r="S163" i="18"/>
  <c r="U163" i="18" s="1"/>
  <c r="S170" i="18"/>
  <c r="U170" i="18" s="1"/>
  <c r="S174" i="18"/>
  <c r="U174" i="18" s="1"/>
  <c r="Q177" i="18"/>
  <c r="S183" i="18"/>
  <c r="U183" i="18" s="1"/>
  <c r="S191" i="18"/>
  <c r="U191" i="18" s="1"/>
  <c r="S249" i="18"/>
  <c r="U249" i="18" s="1"/>
  <c r="S32" i="18"/>
  <c r="U32" i="18" s="1"/>
  <c r="Q48" i="18"/>
  <c r="K52" i="18"/>
  <c r="O70" i="18"/>
  <c r="Q73" i="18"/>
  <c r="Q81" i="18"/>
  <c r="K84" i="18"/>
  <c r="S84" i="18" s="1"/>
  <c r="U84" i="18" s="1"/>
  <c r="R84" i="18"/>
  <c r="T84" i="18" s="1"/>
  <c r="U93" i="18"/>
  <c r="S116" i="18"/>
  <c r="U116" i="18" s="1"/>
  <c r="S136" i="18"/>
  <c r="U136" i="18" s="1"/>
  <c r="S144" i="18"/>
  <c r="U144" i="18" s="1"/>
  <c r="S152" i="18"/>
  <c r="U152" i="18" s="1"/>
  <c r="S162" i="18"/>
  <c r="M165" i="18"/>
  <c r="S166" i="18"/>
  <c r="U166" i="18" s="1"/>
  <c r="S182" i="18"/>
  <c r="U182" i="18" s="1"/>
  <c r="S190" i="18"/>
  <c r="U190" i="18" s="1"/>
  <c r="S196" i="18"/>
  <c r="U196" i="18" s="1"/>
  <c r="S206" i="18"/>
  <c r="U206" i="18" s="1"/>
  <c r="S214" i="18"/>
  <c r="U214" i="18" s="1"/>
  <c r="S223" i="18"/>
  <c r="U223" i="18" s="1"/>
  <c r="S234" i="18"/>
  <c r="U234" i="18" s="1"/>
  <c r="I236" i="18"/>
  <c r="S247" i="18"/>
  <c r="U247" i="18" s="1"/>
  <c r="S255" i="18"/>
  <c r="U255" i="18" s="1"/>
  <c r="S264" i="18"/>
  <c r="U264" i="18" s="1"/>
  <c r="S272" i="18"/>
  <c r="U272" i="18" s="1"/>
  <c r="S280" i="18"/>
  <c r="U280" i="18" s="1"/>
  <c r="S289" i="18"/>
  <c r="U289" i="18" s="1"/>
  <c r="S297" i="18"/>
  <c r="U297" i="18" s="1"/>
  <c r="S305" i="18"/>
  <c r="U305" i="18" s="1"/>
  <c r="S313" i="18"/>
  <c r="U313" i="18" s="1"/>
  <c r="S321" i="18"/>
  <c r="U321" i="18" s="1"/>
  <c r="S329" i="18"/>
  <c r="U329" i="18" s="1"/>
  <c r="S338" i="18"/>
  <c r="U338" i="18" s="1"/>
  <c r="S346" i="18"/>
  <c r="U346" i="18" s="1"/>
  <c r="S354" i="18"/>
  <c r="U354" i="18" s="1"/>
  <c r="S367" i="18"/>
  <c r="U367" i="18" s="1"/>
  <c r="S375" i="18"/>
  <c r="U375" i="18" s="1"/>
  <c r="S383" i="18"/>
  <c r="U383" i="18" s="1"/>
  <c r="S391" i="18"/>
  <c r="U391" i="18" s="1"/>
  <c r="S400" i="18"/>
  <c r="U400" i="18" s="1"/>
  <c r="Q405" i="18"/>
  <c r="S419" i="18"/>
  <c r="U419" i="18" s="1"/>
  <c r="S427" i="18"/>
  <c r="U427" i="18" s="1"/>
  <c r="S435" i="18"/>
  <c r="U435" i="18" s="1"/>
  <c r="S443" i="18"/>
  <c r="U443" i="18" s="1"/>
  <c r="S455" i="18"/>
  <c r="U455" i="18" s="1"/>
  <c r="I460" i="18"/>
  <c r="K463" i="18"/>
  <c r="S473" i="18"/>
  <c r="U473" i="18" s="1"/>
  <c r="S481" i="18"/>
  <c r="U481" i="18" s="1"/>
  <c r="S489" i="18"/>
  <c r="U489" i="18" s="1"/>
  <c r="S497" i="18"/>
  <c r="U497" i="18" s="1"/>
  <c r="S507" i="18"/>
  <c r="U507" i="18" s="1"/>
  <c r="S515" i="18"/>
  <c r="U515" i="18" s="1"/>
  <c r="S523" i="18"/>
  <c r="U523" i="18" s="1"/>
  <c r="S532" i="18"/>
  <c r="U532" i="18" s="1"/>
  <c r="S540" i="18"/>
  <c r="U540" i="18" s="1"/>
  <c r="S548" i="18"/>
  <c r="U548" i="18" s="1"/>
  <c r="O551" i="18"/>
  <c r="S558" i="18"/>
  <c r="U558" i="18" s="1"/>
  <c r="S566" i="18"/>
  <c r="U566" i="18" s="1"/>
  <c r="S574" i="18"/>
  <c r="U574" i="18" s="1"/>
  <c r="S582" i="18"/>
  <c r="U582" i="18" s="1"/>
  <c r="S590" i="18"/>
  <c r="U590" i="18" s="1"/>
  <c r="S599" i="18"/>
  <c r="U599" i="18" s="1"/>
  <c r="I710" i="18"/>
  <c r="Q31" i="18"/>
  <c r="M48" i="18"/>
  <c r="M52" i="18"/>
  <c r="S53" i="18"/>
  <c r="U53" i="18" s="1"/>
  <c r="S58" i="18"/>
  <c r="U58" i="18" s="1"/>
  <c r="S61" i="18"/>
  <c r="U61" i="18" s="1"/>
  <c r="Q70" i="18"/>
  <c r="M73" i="18"/>
  <c r="S74" i="18"/>
  <c r="U74" i="18" s="1"/>
  <c r="S78" i="18"/>
  <c r="U78" i="18" s="1"/>
  <c r="U77" i="18" s="1"/>
  <c r="S96" i="18"/>
  <c r="U96" i="18" s="1"/>
  <c r="S104" i="18"/>
  <c r="U104" i="18" s="1"/>
  <c r="S121" i="18"/>
  <c r="U121" i="18" s="1"/>
  <c r="S141" i="18"/>
  <c r="U141" i="18" s="1"/>
  <c r="S149" i="18"/>
  <c r="U149" i="18" s="1"/>
  <c r="S157" i="18"/>
  <c r="U157" i="18" s="1"/>
  <c r="S179" i="18"/>
  <c r="U179" i="18" s="1"/>
  <c r="S187" i="18"/>
  <c r="U187" i="18" s="1"/>
  <c r="S203" i="18"/>
  <c r="U203" i="18" s="1"/>
  <c r="S211" i="18"/>
  <c r="U211" i="18" s="1"/>
  <c r="S219" i="18"/>
  <c r="U219" i="18" s="1"/>
  <c r="O222" i="18"/>
  <c r="S228" i="18"/>
  <c r="U228" i="18" s="1"/>
  <c r="I230" i="18"/>
  <c r="U231" i="18"/>
  <c r="K236" i="18"/>
  <c r="S240" i="18"/>
  <c r="U240" i="18" s="1"/>
  <c r="S252" i="18"/>
  <c r="U252" i="18" s="1"/>
  <c r="S260" i="18"/>
  <c r="U260" i="18" s="1"/>
  <c r="S269" i="18"/>
  <c r="U269" i="18" s="1"/>
  <c r="S277" i="18"/>
  <c r="U277" i="18" s="1"/>
  <c r="S285" i="18"/>
  <c r="U285" i="18" s="1"/>
  <c r="S294" i="18"/>
  <c r="U294" i="18" s="1"/>
  <c r="S302" i="18"/>
  <c r="U302" i="18" s="1"/>
  <c r="S310" i="18"/>
  <c r="U310" i="18" s="1"/>
  <c r="S318" i="18"/>
  <c r="U318" i="18" s="1"/>
  <c r="S326" i="18"/>
  <c r="U326" i="18" s="1"/>
  <c r="S335" i="18"/>
  <c r="U335" i="18" s="1"/>
  <c r="S343" i="18"/>
  <c r="U343" i="18" s="1"/>
  <c r="S351" i="18"/>
  <c r="U351" i="18" s="1"/>
  <c r="S359" i="18"/>
  <c r="U359" i="18" s="1"/>
  <c r="S364" i="18"/>
  <c r="U364" i="18" s="1"/>
  <c r="S372" i="18"/>
  <c r="U372" i="18" s="1"/>
  <c r="S380" i="18"/>
  <c r="U380" i="18" s="1"/>
  <c r="U382" i="18"/>
  <c r="S388" i="18"/>
  <c r="U388" i="18" s="1"/>
  <c r="U390" i="18"/>
  <c r="S397" i="18"/>
  <c r="U397" i="18" s="1"/>
  <c r="M405" i="18"/>
  <c r="S406" i="18"/>
  <c r="U406" i="18" s="1"/>
  <c r="S416" i="18"/>
  <c r="U416" i="18" s="1"/>
  <c r="S424" i="18"/>
  <c r="U424" i="18" s="1"/>
  <c r="U426" i="18"/>
  <c r="S432" i="18"/>
  <c r="U432" i="18" s="1"/>
  <c r="S440" i="18"/>
  <c r="U440" i="18" s="1"/>
  <c r="S449" i="18"/>
  <c r="U449" i="18" s="1"/>
  <c r="O454" i="18"/>
  <c r="S464" i="18"/>
  <c r="U464" i="18" s="1"/>
  <c r="S468" i="18"/>
  <c r="S486" i="18"/>
  <c r="U486" i="18" s="1"/>
  <c r="S494" i="18"/>
  <c r="U494" i="18" s="1"/>
  <c r="S504" i="18"/>
  <c r="U504" i="18" s="1"/>
  <c r="U506" i="18"/>
  <c r="S512" i="18"/>
  <c r="U512" i="18" s="1"/>
  <c r="S520" i="18"/>
  <c r="U520" i="18" s="1"/>
  <c r="S529" i="18"/>
  <c r="U529" i="18" s="1"/>
  <c r="S537" i="18"/>
  <c r="U537" i="18" s="1"/>
  <c r="S545" i="18"/>
  <c r="U545" i="18" s="1"/>
  <c r="S554" i="18"/>
  <c r="U554" i="18" s="1"/>
  <c r="S563" i="18"/>
  <c r="U563" i="18" s="1"/>
  <c r="S571" i="18"/>
  <c r="U571" i="18" s="1"/>
  <c r="S579" i="18"/>
  <c r="U579" i="18" s="1"/>
  <c r="S587" i="18"/>
  <c r="U587" i="18" s="1"/>
  <c r="S225" i="18"/>
  <c r="U225" i="18" s="1"/>
  <c r="S237" i="18"/>
  <c r="U237" i="18" s="1"/>
  <c r="S257" i="18"/>
  <c r="U257" i="18" s="1"/>
  <c r="S266" i="18"/>
  <c r="U266" i="18" s="1"/>
  <c r="S274" i="18"/>
  <c r="U274" i="18" s="1"/>
  <c r="S291" i="18"/>
  <c r="U291" i="18" s="1"/>
  <c r="S299" i="18"/>
  <c r="U299" i="18" s="1"/>
  <c r="S307" i="18"/>
  <c r="U307" i="18" s="1"/>
  <c r="U309" i="18"/>
  <c r="S323" i="18"/>
  <c r="U323" i="18" s="1"/>
  <c r="S332" i="18"/>
  <c r="U332" i="18" s="1"/>
  <c r="S340" i="18"/>
  <c r="U340" i="18" s="1"/>
  <c r="S348" i="18"/>
  <c r="U348" i="18" s="1"/>
  <c r="S356" i="18"/>
  <c r="U356" i="18" s="1"/>
  <c r="S369" i="18"/>
  <c r="U369" i="18" s="1"/>
  <c r="S377" i="18"/>
  <c r="U377" i="18" s="1"/>
  <c r="S385" i="18"/>
  <c r="U385" i="18" s="1"/>
  <c r="S394" i="18"/>
  <c r="U394" i="18" s="1"/>
  <c r="U396" i="18"/>
  <c r="S402" i="18"/>
  <c r="U402" i="18" s="1"/>
  <c r="O405" i="18"/>
  <c r="S411" i="18"/>
  <c r="U411" i="18" s="1"/>
  <c r="S421" i="18"/>
  <c r="U421" i="18" s="1"/>
  <c r="S429" i="18"/>
  <c r="U429" i="18" s="1"/>
  <c r="S437" i="18"/>
  <c r="U437" i="18" s="1"/>
  <c r="S445" i="18"/>
  <c r="U445" i="18" s="1"/>
  <c r="I447" i="18"/>
  <c r="S457" i="18"/>
  <c r="U457" i="18" s="1"/>
  <c r="M460" i="18"/>
  <c r="S461" i="18"/>
  <c r="U461" i="18" s="1"/>
  <c r="S475" i="18"/>
  <c r="U475" i="18" s="1"/>
  <c r="S483" i="18"/>
  <c r="U483" i="18" s="1"/>
  <c r="S491" i="18"/>
  <c r="U491" i="18" s="1"/>
  <c r="S501" i="18"/>
  <c r="U501" i="18" s="1"/>
  <c r="S509" i="18"/>
  <c r="U509" i="18" s="1"/>
  <c r="S517" i="18"/>
  <c r="U517" i="18" s="1"/>
  <c r="S526" i="18"/>
  <c r="U526" i="18" s="1"/>
  <c r="S534" i="18"/>
  <c r="U534" i="18" s="1"/>
  <c r="S542" i="18"/>
  <c r="U542" i="18" s="1"/>
  <c r="S550" i="18"/>
  <c r="U550" i="18" s="1"/>
  <c r="S560" i="18"/>
  <c r="U560" i="18" s="1"/>
  <c r="S568" i="18"/>
  <c r="U568" i="18" s="1"/>
  <c r="S576" i="18"/>
  <c r="U576" i="18" s="1"/>
  <c r="S584" i="18"/>
  <c r="U584" i="18" s="1"/>
  <c r="S592" i="18"/>
  <c r="U592" i="18" s="1"/>
  <c r="S601" i="18"/>
  <c r="U601" i="18" s="1"/>
  <c r="S609" i="18"/>
  <c r="U609" i="18" s="1"/>
  <c r="S617" i="18"/>
  <c r="U617" i="18" s="1"/>
  <c r="S626" i="18"/>
  <c r="U626" i="18" s="1"/>
  <c r="S634" i="18"/>
  <c r="U634" i="18" s="1"/>
  <c r="S642" i="18"/>
  <c r="U642" i="18" s="1"/>
  <c r="S651" i="18"/>
  <c r="U651" i="18" s="1"/>
  <c r="S659" i="18"/>
  <c r="U659" i="18" s="1"/>
  <c r="S668" i="18"/>
  <c r="U668" i="18" s="1"/>
  <c r="S676" i="18"/>
  <c r="U676" i="18" s="1"/>
  <c r="S685" i="18"/>
  <c r="U685" i="18" s="1"/>
  <c r="S693" i="18"/>
  <c r="U693" i="18" s="1"/>
  <c r="S701" i="18"/>
  <c r="U701" i="18" s="1"/>
  <c r="S711" i="18"/>
  <c r="U711" i="18" s="1"/>
  <c r="M710" i="18"/>
  <c r="S49" i="18"/>
  <c r="U49" i="18" s="1"/>
  <c r="S459" i="18"/>
  <c r="U459" i="18" s="1"/>
  <c r="I477" i="18"/>
  <c r="S485" i="18"/>
  <c r="U485" i="18" s="1"/>
  <c r="U487" i="18"/>
  <c r="S493" i="18"/>
  <c r="U493" i="18" s="1"/>
  <c r="S503" i="18"/>
  <c r="U503" i="18" s="1"/>
  <c r="S511" i="18"/>
  <c r="U511" i="18" s="1"/>
  <c r="S519" i="18"/>
  <c r="U519" i="18" s="1"/>
  <c r="S528" i="18"/>
  <c r="U528" i="18" s="1"/>
  <c r="S536" i="18"/>
  <c r="U536" i="18" s="1"/>
  <c r="S544" i="18"/>
  <c r="U544" i="18" s="1"/>
  <c r="S553" i="18"/>
  <c r="U553" i="18" s="1"/>
  <c r="U555" i="18"/>
  <c r="S562" i="18"/>
  <c r="U562" i="18" s="1"/>
  <c r="S570" i="18"/>
  <c r="U570" i="18" s="1"/>
  <c r="U572" i="18"/>
  <c r="S578" i="18"/>
  <c r="U578" i="18" s="1"/>
  <c r="S586" i="18"/>
  <c r="U586" i="18" s="1"/>
  <c r="S595" i="18"/>
  <c r="U595" i="18" s="1"/>
  <c r="S603" i="18"/>
  <c r="U603" i="18" s="1"/>
  <c r="S611" i="18"/>
  <c r="U611" i="18" s="1"/>
  <c r="S619" i="18"/>
  <c r="U619" i="18" s="1"/>
  <c r="U622" i="18"/>
  <c r="S628" i="18"/>
  <c r="U628" i="18" s="1"/>
  <c r="S636" i="18"/>
  <c r="U636" i="18" s="1"/>
  <c r="S644" i="18"/>
  <c r="U644" i="18" s="1"/>
  <c r="S653" i="18"/>
  <c r="U653" i="18" s="1"/>
  <c r="S661" i="18"/>
  <c r="U661" i="18" s="1"/>
  <c r="S670" i="18"/>
  <c r="U670" i="18" s="1"/>
  <c r="U672" i="18"/>
  <c r="S679" i="18"/>
  <c r="U679" i="18" s="1"/>
  <c r="U681" i="18"/>
  <c r="S687" i="18"/>
  <c r="U687" i="18" s="1"/>
  <c r="S695" i="18"/>
  <c r="U695" i="18" s="1"/>
  <c r="S703" i="18"/>
  <c r="U703" i="18" s="1"/>
  <c r="U706" i="18"/>
  <c r="S474" i="18"/>
  <c r="U474" i="18" s="1"/>
  <c r="S482" i="18"/>
  <c r="U482" i="18" s="1"/>
  <c r="S490" i="18"/>
  <c r="U490" i="18" s="1"/>
  <c r="S498" i="18"/>
  <c r="U498" i="18" s="1"/>
  <c r="U502" i="18"/>
  <c r="S508" i="18"/>
  <c r="U508" i="18" s="1"/>
  <c r="S516" i="18"/>
  <c r="U516" i="18" s="1"/>
  <c r="S524" i="18"/>
  <c r="U524" i="18" s="1"/>
  <c r="S533" i="18"/>
  <c r="U533" i="18" s="1"/>
  <c r="S541" i="18"/>
  <c r="U541" i="18" s="1"/>
  <c r="S549" i="18"/>
  <c r="U549" i="18" s="1"/>
  <c r="S559" i="18"/>
  <c r="U559" i="18" s="1"/>
  <c r="S567" i="18"/>
  <c r="U567" i="18" s="1"/>
  <c r="S575" i="18"/>
  <c r="U575" i="18" s="1"/>
  <c r="S583" i="18"/>
  <c r="U583" i="18" s="1"/>
  <c r="U585" i="18"/>
  <c r="S591" i="18"/>
  <c r="U591" i="18" s="1"/>
  <c r="S600" i="18"/>
  <c r="U600" i="18" s="1"/>
  <c r="S608" i="18"/>
  <c r="U608" i="18" s="1"/>
  <c r="S616" i="18"/>
  <c r="U616" i="18" s="1"/>
  <c r="S625" i="18"/>
  <c r="U625" i="18" s="1"/>
  <c r="S633" i="18"/>
  <c r="U633" i="18" s="1"/>
  <c r="S641" i="18"/>
  <c r="U641" i="18" s="1"/>
  <c r="S650" i="18"/>
  <c r="U650" i="18" s="1"/>
  <c r="S658" i="18"/>
  <c r="U658" i="18" s="1"/>
  <c r="S667" i="18"/>
  <c r="U667" i="18" s="1"/>
  <c r="S675" i="18"/>
  <c r="U675" i="18" s="1"/>
  <c r="S684" i="18"/>
  <c r="U684" i="18" s="1"/>
  <c r="S692" i="18"/>
  <c r="U692" i="18" s="1"/>
  <c r="S700" i="18"/>
  <c r="U700" i="18" s="1"/>
  <c r="S709" i="18"/>
  <c r="U709" i="18" s="1"/>
  <c r="S594" i="18"/>
  <c r="U594" i="18" s="1"/>
  <c r="S602" i="18"/>
  <c r="U602" i="18" s="1"/>
  <c r="S610" i="18"/>
  <c r="U610" i="18" s="1"/>
  <c r="S618" i="18"/>
  <c r="U618" i="18" s="1"/>
  <c r="S627" i="18"/>
  <c r="U627" i="18" s="1"/>
  <c r="S635" i="18"/>
  <c r="U635" i="18" s="1"/>
  <c r="S643" i="18"/>
  <c r="U643" i="18" s="1"/>
  <c r="S652" i="18"/>
  <c r="U652" i="18" s="1"/>
  <c r="S660" i="18"/>
  <c r="U660" i="18" s="1"/>
  <c r="S669" i="18"/>
  <c r="U669" i="18" s="1"/>
  <c r="S678" i="18"/>
  <c r="U678" i="18" s="1"/>
  <c r="S686" i="18"/>
  <c r="U686" i="18" s="1"/>
  <c r="S694" i="18"/>
  <c r="U694" i="18" s="1"/>
  <c r="S702" i="18"/>
  <c r="U702" i="18" s="1"/>
  <c r="I712" i="18"/>
  <c r="S607" i="18"/>
  <c r="U607" i="18" s="1"/>
  <c r="S615" i="18"/>
  <c r="U615" i="18" s="1"/>
  <c r="S624" i="18"/>
  <c r="U624" i="18" s="1"/>
  <c r="S632" i="18"/>
  <c r="U632" i="18" s="1"/>
  <c r="S640" i="18"/>
  <c r="U640" i="18" s="1"/>
  <c r="S649" i="18"/>
  <c r="U649" i="18" s="1"/>
  <c r="S657" i="18"/>
  <c r="U657" i="18" s="1"/>
  <c r="S666" i="18"/>
  <c r="U666" i="18" s="1"/>
  <c r="S674" i="18"/>
  <c r="U674" i="18" s="1"/>
  <c r="S683" i="18"/>
  <c r="U683" i="18" s="1"/>
  <c r="S691" i="18"/>
  <c r="U691" i="18" s="1"/>
  <c r="S699" i="18"/>
  <c r="U699" i="18" s="1"/>
  <c r="K704" i="18"/>
  <c r="S708" i="18"/>
  <c r="U708" i="18" s="1"/>
  <c r="K710" i="18"/>
  <c r="S596" i="18"/>
  <c r="U596" i="18" s="1"/>
  <c r="S604" i="18"/>
  <c r="U604" i="18" s="1"/>
  <c r="S612" i="18"/>
  <c r="U612" i="18" s="1"/>
  <c r="S620" i="18"/>
  <c r="U620" i="18" s="1"/>
  <c r="U623" i="18"/>
  <c r="S629" i="18"/>
  <c r="U629" i="18" s="1"/>
  <c r="S637" i="18"/>
  <c r="U637" i="18" s="1"/>
  <c r="S645" i="18"/>
  <c r="U645" i="18" s="1"/>
  <c r="S654" i="18"/>
  <c r="U654" i="18" s="1"/>
  <c r="U656" i="18"/>
  <c r="S662" i="18"/>
  <c r="U662" i="18" s="1"/>
  <c r="S671" i="18"/>
  <c r="U671" i="18" s="1"/>
  <c r="S680" i="18"/>
  <c r="U680" i="18" s="1"/>
  <c r="S688" i="18"/>
  <c r="U688" i="18" s="1"/>
  <c r="S696" i="18"/>
  <c r="U696" i="18" s="1"/>
  <c r="S705" i="18"/>
  <c r="U705" i="18" s="1"/>
  <c r="U707" i="18"/>
  <c r="S713" i="18"/>
  <c r="U713" i="18" s="1"/>
  <c r="I31" i="18"/>
  <c r="K60" i="18"/>
  <c r="S60" i="18" s="1"/>
  <c r="U60" i="18" s="1"/>
  <c r="K82" i="18"/>
  <c r="S82" i="18" s="1"/>
  <c r="U82" i="18" s="1"/>
  <c r="K86" i="18"/>
  <c r="S86" i="18" s="1"/>
  <c r="U86" i="18" s="1"/>
  <c r="K90" i="18"/>
  <c r="S90" i="18" s="1"/>
  <c r="U90" i="18" s="1"/>
  <c r="K126" i="18"/>
  <c r="S126" i="18" s="1"/>
  <c r="K127" i="18"/>
  <c r="S127" i="18" s="1"/>
  <c r="U127" i="18" s="1"/>
  <c r="O233" i="18"/>
  <c r="O245" i="18"/>
  <c r="O262" i="18"/>
  <c r="I287" i="18"/>
  <c r="K414" i="18"/>
  <c r="M41" i="18"/>
  <c r="Q91" i="18"/>
  <c r="O91" i="18"/>
  <c r="O129" i="18"/>
  <c r="K173" i="18"/>
  <c r="Q233" i="18"/>
  <c r="Q245" i="18"/>
  <c r="I551" i="18"/>
  <c r="O18" i="18"/>
  <c r="M77" i="18"/>
  <c r="O81" i="18"/>
  <c r="O125" i="18"/>
  <c r="Q129" i="18"/>
  <c r="Q173" i="18"/>
  <c r="K245" i="18"/>
  <c r="Q287" i="18"/>
  <c r="Q330" i="18"/>
  <c r="I405" i="18"/>
  <c r="I648" i="18"/>
  <c r="K677" i="18"/>
  <c r="Q125" i="18"/>
  <c r="I133" i="18"/>
  <c r="K262" i="18"/>
  <c r="Q262" i="18"/>
  <c r="K45" i="18"/>
  <c r="O56" i="18"/>
  <c r="I91" i="18"/>
  <c r="K222" i="18"/>
  <c r="M233" i="18"/>
  <c r="O392" i="18"/>
  <c r="S15" i="18"/>
  <c r="I41" i="18"/>
  <c r="I45" i="18"/>
  <c r="O52" i="18"/>
  <c r="K69" i="18"/>
  <c r="S69" i="18" s="1"/>
  <c r="U69" i="18" s="1"/>
  <c r="K73" i="18"/>
  <c r="S165" i="18"/>
  <c r="Q222" i="18"/>
  <c r="I245" i="18"/>
  <c r="O593" i="18"/>
  <c r="K447" i="18"/>
  <c r="M467" i="18"/>
  <c r="K551" i="18"/>
  <c r="K471" i="18"/>
  <c r="M704" i="18"/>
  <c r="K330" i="18"/>
  <c r="O447" i="18"/>
  <c r="I467" i="18"/>
  <c r="I462" i="18" s="1"/>
  <c r="Q663" i="18"/>
  <c r="I704" i="18"/>
  <c r="O471" i="18"/>
  <c r="M525" i="18"/>
  <c r="I621" i="18"/>
  <c r="O463" i="18"/>
  <c r="Q471" i="18"/>
  <c r="K648" i="18"/>
  <c r="Q710" i="18"/>
  <c r="Q463" i="18"/>
  <c r="O467" i="18"/>
  <c r="Q467" i="18"/>
  <c r="K479" i="18"/>
  <c r="Q551" i="18"/>
  <c r="K621" i="18"/>
  <c r="O648" i="18"/>
  <c r="M31" i="18"/>
  <c r="K64" i="18"/>
  <c r="S64" i="18" s="1"/>
  <c r="U64" i="18" s="1"/>
  <c r="K31" i="18"/>
  <c r="K38" i="18"/>
  <c r="S38" i="18" s="1"/>
  <c r="U38" i="18" s="1"/>
  <c r="K40" i="18"/>
  <c r="S40" i="18" s="1"/>
  <c r="U40" i="18" s="1"/>
  <c r="K66" i="18"/>
  <c r="S66" i="18" s="1"/>
  <c r="U66" i="18" s="1"/>
  <c r="K18" i="18"/>
  <c r="M18" i="18"/>
  <c r="K62" i="18"/>
  <c r="S62" i="18" s="1"/>
  <c r="U62" i="18" s="1"/>
  <c r="I81" i="18"/>
  <c r="I80" i="18" s="1"/>
  <c r="M112" i="18"/>
  <c r="I222" i="18"/>
  <c r="M129" i="18"/>
  <c r="K68" i="18"/>
  <c r="S68" i="18" s="1"/>
  <c r="U68" i="18" s="1"/>
  <c r="I173" i="18"/>
  <c r="I167" i="18" s="1"/>
  <c r="I56" i="18"/>
  <c r="I105" i="18"/>
  <c r="I112" i="18"/>
  <c r="Q112" i="18"/>
  <c r="O133" i="18"/>
  <c r="M173" i="18"/>
  <c r="K177" i="18"/>
  <c r="K198" i="18"/>
  <c r="S233" i="18"/>
  <c r="O330" i="18"/>
  <c r="O363" i="18"/>
  <c r="M56" i="18"/>
  <c r="M91" i="18"/>
  <c r="I125" i="18"/>
  <c r="M169" i="18"/>
  <c r="I194" i="18"/>
  <c r="M198" i="18"/>
  <c r="M222" i="18"/>
  <c r="S230" i="18"/>
  <c r="I177" i="18"/>
  <c r="O198" i="18"/>
  <c r="M236" i="18"/>
  <c r="K287" i="18"/>
  <c r="M105" i="18"/>
  <c r="M159" i="18"/>
  <c r="M177" i="18"/>
  <c r="S192" i="18"/>
  <c r="M192" i="18"/>
  <c r="M133" i="18"/>
  <c r="O177" i="18"/>
  <c r="Q198" i="18"/>
  <c r="M245" i="18"/>
  <c r="I392" i="18"/>
  <c r="I479" i="18"/>
  <c r="M330" i="18"/>
  <c r="O73" i="18"/>
  <c r="M81" i="18"/>
  <c r="M125" i="18"/>
  <c r="O165" i="18"/>
  <c r="M230" i="18"/>
  <c r="I233" i="18"/>
  <c r="M262" i="18"/>
  <c r="I363" i="18"/>
  <c r="M363" i="18"/>
  <c r="K392" i="18"/>
  <c r="Q133" i="18"/>
  <c r="Q159" i="18"/>
  <c r="M194" i="18"/>
  <c r="M287" i="18"/>
  <c r="O287" i="18"/>
  <c r="I414" i="18"/>
  <c r="I412" i="18" s="1"/>
  <c r="M414" i="18"/>
  <c r="Q414" i="18"/>
  <c r="M447" i="18"/>
  <c r="M551" i="18"/>
  <c r="O414" i="18"/>
  <c r="I454" i="18"/>
  <c r="I262" i="18"/>
  <c r="K363" i="18"/>
  <c r="Q392" i="18"/>
  <c r="M392" i="18"/>
  <c r="M648" i="18"/>
  <c r="I330" i="18"/>
  <c r="Q447" i="18"/>
  <c r="I471" i="18"/>
  <c r="O525" i="18"/>
  <c r="M471" i="18"/>
  <c r="O479" i="18"/>
  <c r="I500" i="18"/>
  <c r="Q525" i="18"/>
  <c r="Q621" i="18"/>
  <c r="Q648" i="18"/>
  <c r="M663" i="18"/>
  <c r="M454" i="18"/>
  <c r="Q479" i="18"/>
  <c r="K500" i="18"/>
  <c r="I525" i="18"/>
  <c r="M557" i="18"/>
  <c r="Q593" i="18"/>
  <c r="K593" i="18"/>
  <c r="O621" i="18"/>
  <c r="Q677" i="18"/>
  <c r="K454" i="18"/>
  <c r="M500" i="18"/>
  <c r="O500" i="18"/>
  <c r="K525" i="18"/>
  <c r="M621" i="18"/>
  <c r="O663" i="18"/>
  <c r="O557" i="18"/>
  <c r="Q557" i="18"/>
  <c r="M463" i="18"/>
  <c r="M477" i="18"/>
  <c r="M479" i="18"/>
  <c r="Q500" i="18"/>
  <c r="M593" i="18"/>
  <c r="M677" i="18"/>
  <c r="I557" i="18"/>
  <c r="O677" i="18"/>
  <c r="O704" i="18"/>
  <c r="K557" i="18"/>
  <c r="K663" i="18"/>
  <c r="Q704" i="18"/>
  <c r="I593" i="18"/>
  <c r="I663" i="18"/>
  <c r="S477" i="18" l="1"/>
  <c r="S242" i="18"/>
  <c r="I44" i="18"/>
  <c r="S41" i="18"/>
  <c r="O412" i="18"/>
  <c r="I55" i="18"/>
  <c r="I14" i="18"/>
  <c r="S173" i="18"/>
  <c r="S18" i="18"/>
  <c r="S159" i="18"/>
  <c r="S467" i="18"/>
  <c r="M412" i="18"/>
  <c r="M9" i="18" s="1"/>
  <c r="S124" i="18"/>
  <c r="U124" i="18" s="1"/>
  <c r="U112" i="18" s="1"/>
  <c r="S91" i="18"/>
  <c r="S73" i="18"/>
  <c r="U106" i="18"/>
  <c r="U105" i="18" s="1"/>
  <c r="S105" i="18"/>
  <c r="U447" i="18"/>
  <c r="U126" i="18"/>
  <c r="U125" i="18" s="1"/>
  <c r="S125" i="18"/>
  <c r="U162" i="18"/>
  <c r="U159" i="18" s="1"/>
  <c r="I470" i="18"/>
  <c r="U76" i="18"/>
  <c r="U73" i="18" s="1"/>
  <c r="U94" i="18"/>
  <c r="U91" i="18" s="1"/>
  <c r="U468" i="18"/>
  <c r="U467" i="18" s="1"/>
  <c r="S77" i="18"/>
  <c r="I362" i="18"/>
  <c r="I244" i="18" s="1"/>
  <c r="S70" i="18"/>
  <c r="K105" i="18"/>
  <c r="U176" i="18"/>
  <c r="U173" i="18" s="1"/>
  <c r="I453" i="18"/>
  <c r="O9" i="18"/>
  <c r="I232" i="18"/>
  <c r="I128" i="18" s="1"/>
  <c r="K412" i="18"/>
  <c r="S262" i="18"/>
  <c r="S460" i="18"/>
  <c r="U460" i="18"/>
  <c r="S557" i="18"/>
  <c r="U500" i="18"/>
  <c r="S447" i="18"/>
  <c r="S194" i="18"/>
  <c r="U165" i="18"/>
  <c r="S593" i="18"/>
  <c r="U593" i="18"/>
  <c r="S169" i="18"/>
  <c r="U41" i="18"/>
  <c r="U15" i="18"/>
  <c r="S198" i="18"/>
  <c r="U70" i="18"/>
  <c r="S363" i="18"/>
  <c r="S48" i="18"/>
  <c r="S454" i="18"/>
  <c r="S648" i="18"/>
  <c r="U18" i="18"/>
  <c r="S471" i="18"/>
  <c r="S463" i="18"/>
  <c r="U56" i="18"/>
  <c r="K81" i="18"/>
  <c r="S56" i="18"/>
  <c r="K125" i="18"/>
  <c r="U31" i="18"/>
  <c r="U663" i="18"/>
  <c r="U479" i="18"/>
  <c r="S129" i="18"/>
  <c r="U129" i="18"/>
  <c r="U621" i="18"/>
  <c r="S621" i="18"/>
  <c r="S663" i="18"/>
  <c r="I499" i="18"/>
  <c r="U245" i="18"/>
  <c r="S479" i="18"/>
  <c r="S392" i="18"/>
  <c r="U287" i="18"/>
  <c r="S110" i="18"/>
  <c r="U110" i="18"/>
  <c r="S245" i="18"/>
  <c r="I79" i="18"/>
  <c r="U471" i="18"/>
  <c r="U405" i="18"/>
  <c r="U454" i="18"/>
  <c r="U45" i="18"/>
  <c r="U48" i="18"/>
  <c r="U169" i="18"/>
  <c r="U133" i="18"/>
  <c r="S52" i="18"/>
  <c r="U52" i="18"/>
  <c r="U704" i="18"/>
  <c r="S177" i="18"/>
  <c r="S287" i="18"/>
  <c r="S45" i="18"/>
  <c r="U230" i="18"/>
  <c r="U222" i="18"/>
  <c r="U194" i="18"/>
  <c r="S704" i="18"/>
  <c r="S405" i="18"/>
  <c r="U363" i="18"/>
  <c r="Q412" i="18"/>
  <c r="Q9" i="18" s="1"/>
  <c r="S330" i="18"/>
  <c r="U392" i="18"/>
  <c r="S133" i="18"/>
  <c r="K39" i="18"/>
  <c r="S677" i="18"/>
  <c r="U677" i="18"/>
  <c r="S414" i="18"/>
  <c r="S236" i="18"/>
  <c r="U236" i="18"/>
  <c r="U233" i="18"/>
  <c r="S500" i="18"/>
  <c r="U557" i="18"/>
  <c r="U710" i="18"/>
  <c r="S710" i="18"/>
  <c r="U525" i="18"/>
  <c r="S525" i="18"/>
  <c r="U463" i="18"/>
  <c r="U330" i="18"/>
  <c r="K56" i="18"/>
  <c r="S81" i="18"/>
  <c r="U81" i="18"/>
  <c r="U198" i="18"/>
  <c r="K37" i="18"/>
  <c r="S31" i="18"/>
  <c r="U648" i="18"/>
  <c r="U551" i="18"/>
  <c r="S551" i="18"/>
  <c r="U414" i="18"/>
  <c r="U412" i="18" s="1"/>
  <c r="U262" i="18"/>
  <c r="S222" i="18"/>
  <c r="U177" i="18"/>
  <c r="U192" i="18"/>
  <c r="W9" i="18" l="1"/>
  <c r="S112" i="18"/>
  <c r="S412" i="18"/>
  <c r="I452" i="18"/>
  <c r="I9" i="18" s="1"/>
  <c r="W10" i="18" s="1"/>
  <c r="X10" i="18" s="1"/>
  <c r="K9" i="18"/>
  <c r="S39" i="18"/>
  <c r="U39" i="18"/>
  <c r="S37" i="18"/>
  <c r="U37" i="18"/>
  <c r="S9" i="18" l="1"/>
  <c r="W4" i="18" s="1"/>
  <c r="U9" i="18"/>
  <c r="P662" i="13"/>
  <c r="R662" i="13" s="1"/>
  <c r="O662" i="13"/>
  <c r="M662" i="13"/>
  <c r="K662" i="13"/>
  <c r="I662" i="13"/>
  <c r="P660" i="13"/>
  <c r="R660" i="13" s="1"/>
  <c r="O660" i="13"/>
  <c r="M660" i="13"/>
  <c r="K660" i="13"/>
  <c r="I660" i="13"/>
  <c r="P659" i="13"/>
  <c r="R659" i="13" s="1"/>
  <c r="O659" i="13"/>
  <c r="M659" i="13"/>
  <c r="K659" i="13"/>
  <c r="I659" i="13"/>
  <c r="P658" i="13"/>
  <c r="R658" i="13" s="1"/>
  <c r="O658" i="13"/>
  <c r="M658" i="13"/>
  <c r="K658" i="13"/>
  <c r="I658" i="13"/>
  <c r="P657" i="13"/>
  <c r="R657" i="13" s="1"/>
  <c r="O657" i="13"/>
  <c r="M657" i="13"/>
  <c r="K657" i="13"/>
  <c r="I657" i="13"/>
  <c r="P656" i="13"/>
  <c r="R656" i="13" s="1"/>
  <c r="O656" i="13"/>
  <c r="M656" i="13"/>
  <c r="K656" i="13"/>
  <c r="I656" i="13"/>
  <c r="P654" i="13"/>
  <c r="R654" i="13" s="1"/>
  <c r="O654" i="13"/>
  <c r="M654" i="13"/>
  <c r="K654" i="13"/>
  <c r="I654" i="13"/>
  <c r="P653" i="13"/>
  <c r="R653" i="13" s="1"/>
  <c r="O653" i="13"/>
  <c r="M653" i="13"/>
  <c r="K653" i="13"/>
  <c r="I653" i="13"/>
  <c r="P652" i="13"/>
  <c r="R652" i="13" s="1"/>
  <c r="O652" i="13"/>
  <c r="M652" i="13"/>
  <c r="K652" i="13"/>
  <c r="I652" i="13"/>
  <c r="P651" i="13"/>
  <c r="R651" i="13" s="1"/>
  <c r="O651" i="13"/>
  <c r="M651" i="13"/>
  <c r="K651" i="13"/>
  <c r="I651" i="13"/>
  <c r="P650" i="13"/>
  <c r="R650" i="13" s="1"/>
  <c r="O650" i="13"/>
  <c r="M650" i="13"/>
  <c r="K650" i="13"/>
  <c r="I650" i="13"/>
  <c r="P649" i="13"/>
  <c r="R649" i="13" s="1"/>
  <c r="O649" i="13"/>
  <c r="M649" i="13"/>
  <c r="K649" i="13"/>
  <c r="I649" i="13"/>
  <c r="P648" i="13"/>
  <c r="R648" i="13" s="1"/>
  <c r="O648" i="13"/>
  <c r="M648" i="13"/>
  <c r="K648" i="13"/>
  <c r="I648" i="13"/>
  <c r="P647" i="13"/>
  <c r="R647" i="13" s="1"/>
  <c r="O647" i="13"/>
  <c r="M647" i="13"/>
  <c r="K647" i="13"/>
  <c r="I647" i="13"/>
  <c r="P646" i="13"/>
  <c r="R646" i="13" s="1"/>
  <c r="O646" i="13"/>
  <c r="M646" i="13"/>
  <c r="K646" i="13"/>
  <c r="I646" i="13"/>
  <c r="P645" i="13"/>
  <c r="R645" i="13" s="1"/>
  <c r="O645" i="13"/>
  <c r="M645" i="13"/>
  <c r="K645" i="13"/>
  <c r="I645" i="13"/>
  <c r="P644" i="13"/>
  <c r="R644" i="13" s="1"/>
  <c r="O644" i="13"/>
  <c r="M644" i="13"/>
  <c r="K644" i="13"/>
  <c r="I644" i="13"/>
  <c r="P643" i="13"/>
  <c r="R643" i="13" s="1"/>
  <c r="O643" i="13"/>
  <c r="M643" i="13"/>
  <c r="K643" i="13"/>
  <c r="I643" i="13"/>
  <c r="P642" i="13"/>
  <c r="R642" i="13" s="1"/>
  <c r="O642" i="13"/>
  <c r="M642" i="13"/>
  <c r="K642" i="13"/>
  <c r="I642" i="13"/>
  <c r="P641" i="13"/>
  <c r="R641" i="13" s="1"/>
  <c r="O641" i="13"/>
  <c r="M641" i="13"/>
  <c r="K641" i="13"/>
  <c r="I641" i="13"/>
  <c r="P640" i="13"/>
  <c r="R640" i="13" s="1"/>
  <c r="O640" i="13"/>
  <c r="M640" i="13"/>
  <c r="K640" i="13"/>
  <c r="I640" i="13"/>
  <c r="P639" i="13"/>
  <c r="R639" i="13" s="1"/>
  <c r="O639" i="13"/>
  <c r="M639" i="13"/>
  <c r="K639" i="13"/>
  <c r="Q639" i="13" s="1"/>
  <c r="I639" i="13"/>
  <c r="S639" i="13" s="1"/>
  <c r="P638" i="13"/>
  <c r="R638" i="13" s="1"/>
  <c r="O638" i="13"/>
  <c r="M638" i="13"/>
  <c r="K638" i="13"/>
  <c r="I638" i="13"/>
  <c r="P637" i="13"/>
  <c r="R637" i="13" s="1"/>
  <c r="O637" i="13"/>
  <c r="M637" i="13"/>
  <c r="K637" i="13"/>
  <c r="I637" i="13"/>
  <c r="P636" i="13"/>
  <c r="R636" i="13" s="1"/>
  <c r="O636" i="13"/>
  <c r="M636" i="13"/>
  <c r="K636" i="13"/>
  <c r="I636" i="13"/>
  <c r="P635" i="13"/>
  <c r="R635" i="13" s="1"/>
  <c r="O635" i="13"/>
  <c r="M635" i="13"/>
  <c r="K635" i="13"/>
  <c r="I635" i="13"/>
  <c r="P634" i="13"/>
  <c r="R634" i="13" s="1"/>
  <c r="O634" i="13"/>
  <c r="M634" i="13"/>
  <c r="K634" i="13"/>
  <c r="I634" i="13"/>
  <c r="P633" i="13"/>
  <c r="R633" i="13" s="1"/>
  <c r="O633" i="13"/>
  <c r="M633" i="13"/>
  <c r="K633" i="13"/>
  <c r="Q633" i="13" s="1"/>
  <c r="I633" i="13"/>
  <c r="P632" i="13"/>
  <c r="R632" i="13" s="1"/>
  <c r="O632" i="13"/>
  <c r="M632" i="13"/>
  <c r="K632" i="13"/>
  <c r="I632" i="13"/>
  <c r="P631" i="13"/>
  <c r="R631" i="13" s="1"/>
  <c r="O631" i="13"/>
  <c r="M631" i="13"/>
  <c r="K631" i="13"/>
  <c r="I631" i="13"/>
  <c r="P630" i="13"/>
  <c r="R630" i="13" s="1"/>
  <c r="O630" i="13"/>
  <c r="M630" i="13"/>
  <c r="K630" i="13"/>
  <c r="I630" i="13"/>
  <c r="P629" i="13"/>
  <c r="R629" i="13" s="1"/>
  <c r="O629" i="13"/>
  <c r="M629" i="13"/>
  <c r="K629" i="13"/>
  <c r="I629" i="13"/>
  <c r="P627" i="13"/>
  <c r="R627" i="13" s="1"/>
  <c r="O627" i="13"/>
  <c r="M627" i="13"/>
  <c r="K627" i="13"/>
  <c r="I627" i="13"/>
  <c r="P626" i="13"/>
  <c r="R626" i="13" s="1"/>
  <c r="O626" i="13"/>
  <c r="M626" i="13"/>
  <c r="K626" i="13"/>
  <c r="I626" i="13"/>
  <c r="P625" i="13"/>
  <c r="R625" i="13" s="1"/>
  <c r="O625" i="13"/>
  <c r="M625" i="13"/>
  <c r="K625" i="13"/>
  <c r="I625" i="13"/>
  <c r="P624" i="13"/>
  <c r="R624" i="13" s="1"/>
  <c r="O624" i="13"/>
  <c r="M624" i="13"/>
  <c r="K624" i="13"/>
  <c r="I624" i="13"/>
  <c r="P623" i="13"/>
  <c r="R623" i="13" s="1"/>
  <c r="O623" i="13"/>
  <c r="M623" i="13"/>
  <c r="K623" i="13"/>
  <c r="I623" i="13"/>
  <c r="P622" i="13"/>
  <c r="R622" i="13" s="1"/>
  <c r="O622" i="13"/>
  <c r="M622" i="13"/>
  <c r="K622" i="13"/>
  <c r="I622" i="13"/>
  <c r="P621" i="13"/>
  <c r="R621" i="13" s="1"/>
  <c r="O621" i="13"/>
  <c r="M621" i="13"/>
  <c r="K621" i="13"/>
  <c r="I621" i="13"/>
  <c r="P620" i="13"/>
  <c r="R620" i="13" s="1"/>
  <c r="O620" i="13"/>
  <c r="M620" i="13"/>
  <c r="K620" i="13"/>
  <c r="I620" i="13"/>
  <c r="P619" i="13"/>
  <c r="R619" i="13" s="1"/>
  <c r="O619" i="13"/>
  <c r="M619" i="13"/>
  <c r="K619" i="13"/>
  <c r="I619" i="13"/>
  <c r="P618" i="13"/>
  <c r="R618" i="13" s="1"/>
  <c r="O618" i="13"/>
  <c r="M618" i="13"/>
  <c r="K618" i="13"/>
  <c r="I618" i="13"/>
  <c r="P617" i="13"/>
  <c r="R617" i="13" s="1"/>
  <c r="O617" i="13"/>
  <c r="M617" i="13"/>
  <c r="K617" i="13"/>
  <c r="I617" i="13"/>
  <c r="P616" i="13"/>
  <c r="R616" i="13" s="1"/>
  <c r="O616" i="13"/>
  <c r="M616" i="13"/>
  <c r="K616" i="13"/>
  <c r="I616" i="13"/>
  <c r="P615" i="13"/>
  <c r="R615" i="13" s="1"/>
  <c r="O615" i="13"/>
  <c r="M615" i="13"/>
  <c r="K615" i="13"/>
  <c r="I615" i="13"/>
  <c r="P613" i="13"/>
  <c r="R613" i="13" s="1"/>
  <c r="O613" i="13"/>
  <c r="M613" i="13"/>
  <c r="K613" i="13"/>
  <c r="I613" i="13"/>
  <c r="P612" i="13"/>
  <c r="R612" i="13" s="1"/>
  <c r="O612" i="13"/>
  <c r="M612" i="13"/>
  <c r="K612" i="13"/>
  <c r="I612" i="13"/>
  <c r="P611" i="13"/>
  <c r="R611" i="13" s="1"/>
  <c r="O611" i="13"/>
  <c r="M611" i="13"/>
  <c r="K611" i="13"/>
  <c r="I611" i="13"/>
  <c r="P610" i="13"/>
  <c r="R610" i="13" s="1"/>
  <c r="O610" i="13"/>
  <c r="M610" i="13"/>
  <c r="K610" i="13"/>
  <c r="I610" i="13"/>
  <c r="P609" i="13"/>
  <c r="R609" i="13" s="1"/>
  <c r="O609" i="13"/>
  <c r="M609" i="13"/>
  <c r="K609" i="13"/>
  <c r="I609" i="13"/>
  <c r="P608" i="13"/>
  <c r="R608" i="13" s="1"/>
  <c r="O608" i="13"/>
  <c r="M608" i="13"/>
  <c r="K608" i="13"/>
  <c r="I608" i="13"/>
  <c r="P607" i="13"/>
  <c r="R607" i="13" s="1"/>
  <c r="O607" i="13"/>
  <c r="M607" i="13"/>
  <c r="K607" i="13"/>
  <c r="I607" i="13"/>
  <c r="P606" i="13"/>
  <c r="R606" i="13" s="1"/>
  <c r="O606" i="13"/>
  <c r="M606" i="13"/>
  <c r="K606" i="13"/>
  <c r="I606" i="13"/>
  <c r="P605" i="13"/>
  <c r="R605" i="13" s="1"/>
  <c r="O605" i="13"/>
  <c r="M605" i="13"/>
  <c r="K605" i="13"/>
  <c r="I605" i="13"/>
  <c r="P604" i="13"/>
  <c r="R604" i="13" s="1"/>
  <c r="O604" i="13"/>
  <c r="M604" i="13"/>
  <c r="K604" i="13"/>
  <c r="I604" i="13"/>
  <c r="P603" i="13"/>
  <c r="R603" i="13" s="1"/>
  <c r="O603" i="13"/>
  <c r="M603" i="13"/>
  <c r="K603" i="13"/>
  <c r="I603" i="13"/>
  <c r="P602" i="13"/>
  <c r="R602" i="13" s="1"/>
  <c r="O602" i="13"/>
  <c r="M602" i="13"/>
  <c r="K602" i="13"/>
  <c r="I602" i="13"/>
  <c r="P601" i="13"/>
  <c r="R601" i="13" s="1"/>
  <c r="O601" i="13"/>
  <c r="M601" i="13"/>
  <c r="K601" i="13"/>
  <c r="I601" i="13"/>
  <c r="P600" i="13"/>
  <c r="R600" i="13" s="1"/>
  <c r="O600" i="13"/>
  <c r="M600" i="13"/>
  <c r="K600" i="13"/>
  <c r="I600" i="13"/>
  <c r="P598" i="13"/>
  <c r="R598" i="13" s="1"/>
  <c r="O598" i="13"/>
  <c r="M598" i="13"/>
  <c r="K598" i="13"/>
  <c r="I598" i="13"/>
  <c r="P597" i="13"/>
  <c r="R597" i="13" s="1"/>
  <c r="O597" i="13"/>
  <c r="M597" i="13"/>
  <c r="K597" i="13"/>
  <c r="I597" i="13"/>
  <c r="P596" i="13"/>
  <c r="R596" i="13" s="1"/>
  <c r="O596" i="13"/>
  <c r="M596" i="13"/>
  <c r="K596" i="13"/>
  <c r="I596" i="13"/>
  <c r="P595" i="13"/>
  <c r="R595" i="13" s="1"/>
  <c r="O595" i="13"/>
  <c r="M595" i="13"/>
  <c r="K595" i="13"/>
  <c r="I595" i="13"/>
  <c r="P594" i="13"/>
  <c r="R594" i="13" s="1"/>
  <c r="O594" i="13"/>
  <c r="M594" i="13"/>
  <c r="K594" i="13"/>
  <c r="I594" i="13"/>
  <c r="P593" i="13"/>
  <c r="R593" i="13" s="1"/>
  <c r="O593" i="13"/>
  <c r="M593" i="13"/>
  <c r="K593" i="13"/>
  <c r="I593" i="13"/>
  <c r="P592" i="13"/>
  <c r="R592" i="13" s="1"/>
  <c r="O592" i="13"/>
  <c r="M592" i="13"/>
  <c r="K592" i="13"/>
  <c r="I592" i="13"/>
  <c r="P591" i="13"/>
  <c r="R591" i="13" s="1"/>
  <c r="O591" i="13"/>
  <c r="M591" i="13"/>
  <c r="K591" i="13"/>
  <c r="I591" i="13"/>
  <c r="P590" i="13"/>
  <c r="R590" i="13" s="1"/>
  <c r="O590" i="13"/>
  <c r="M590" i="13"/>
  <c r="K590" i="13"/>
  <c r="I590" i="13"/>
  <c r="P589" i="13"/>
  <c r="R589" i="13" s="1"/>
  <c r="O589" i="13"/>
  <c r="M589" i="13"/>
  <c r="K589" i="13"/>
  <c r="I589" i="13"/>
  <c r="P588" i="13"/>
  <c r="R588" i="13" s="1"/>
  <c r="O588" i="13"/>
  <c r="M588" i="13"/>
  <c r="K588" i="13"/>
  <c r="I588" i="13"/>
  <c r="P587" i="13"/>
  <c r="R587" i="13" s="1"/>
  <c r="O587" i="13"/>
  <c r="M587" i="13"/>
  <c r="K587" i="13"/>
  <c r="I587" i="13"/>
  <c r="P586" i="13"/>
  <c r="R586" i="13" s="1"/>
  <c r="O586" i="13"/>
  <c r="M586" i="13"/>
  <c r="K586" i="13"/>
  <c r="I586" i="13"/>
  <c r="P585" i="13"/>
  <c r="R585" i="13" s="1"/>
  <c r="O585" i="13"/>
  <c r="M585" i="13"/>
  <c r="K585" i="13"/>
  <c r="I585" i="13"/>
  <c r="P584" i="13"/>
  <c r="R584" i="13" s="1"/>
  <c r="O584" i="13"/>
  <c r="M584" i="13"/>
  <c r="K584" i="13"/>
  <c r="I584" i="13"/>
  <c r="P583" i="13"/>
  <c r="R583" i="13" s="1"/>
  <c r="O583" i="13"/>
  <c r="M583" i="13"/>
  <c r="K583" i="13"/>
  <c r="Q583" i="13" s="1"/>
  <c r="I583" i="13"/>
  <c r="P582" i="13"/>
  <c r="R582" i="13" s="1"/>
  <c r="O582" i="13"/>
  <c r="M582" i="13"/>
  <c r="K582" i="13"/>
  <c r="I582" i="13"/>
  <c r="P581" i="13"/>
  <c r="R581" i="13" s="1"/>
  <c r="O581" i="13"/>
  <c r="M581" i="13"/>
  <c r="K581" i="13"/>
  <c r="I581" i="13"/>
  <c r="P580" i="13"/>
  <c r="R580" i="13" s="1"/>
  <c r="O580" i="13"/>
  <c r="M580" i="13"/>
  <c r="K580" i="13"/>
  <c r="I580" i="13"/>
  <c r="P579" i="13"/>
  <c r="R579" i="13" s="1"/>
  <c r="O579" i="13"/>
  <c r="M579" i="13"/>
  <c r="K579" i="13"/>
  <c r="I579" i="13"/>
  <c r="P578" i="13"/>
  <c r="R578" i="13" s="1"/>
  <c r="O578" i="13"/>
  <c r="M578" i="13"/>
  <c r="K578" i="13"/>
  <c r="I578" i="13"/>
  <c r="P577" i="13"/>
  <c r="R577" i="13" s="1"/>
  <c r="O577" i="13"/>
  <c r="M577" i="13"/>
  <c r="K577" i="13"/>
  <c r="I577" i="13"/>
  <c r="P576" i="13"/>
  <c r="R576" i="13" s="1"/>
  <c r="O576" i="13"/>
  <c r="M576" i="13"/>
  <c r="K576" i="13"/>
  <c r="I576" i="13"/>
  <c r="P575" i="13"/>
  <c r="R575" i="13" s="1"/>
  <c r="O575" i="13"/>
  <c r="M575" i="13"/>
  <c r="K575" i="13"/>
  <c r="I575" i="13"/>
  <c r="P574" i="13"/>
  <c r="R574" i="13" s="1"/>
  <c r="O574" i="13"/>
  <c r="M574" i="13"/>
  <c r="K574" i="13"/>
  <c r="I574" i="13"/>
  <c r="P573" i="13"/>
  <c r="R573" i="13" s="1"/>
  <c r="O573" i="13"/>
  <c r="M573" i="13"/>
  <c r="K573" i="13"/>
  <c r="I573" i="13"/>
  <c r="P571" i="13"/>
  <c r="R571" i="13" s="1"/>
  <c r="O571" i="13"/>
  <c r="M571" i="13"/>
  <c r="K571" i="13"/>
  <c r="I571" i="13"/>
  <c r="P570" i="13"/>
  <c r="R570" i="13" s="1"/>
  <c r="O570" i="13"/>
  <c r="M570" i="13"/>
  <c r="K570" i="13"/>
  <c r="I570" i="13"/>
  <c r="P569" i="13"/>
  <c r="R569" i="13" s="1"/>
  <c r="O569" i="13"/>
  <c r="M569" i="13"/>
  <c r="K569" i="13"/>
  <c r="I569" i="13"/>
  <c r="P568" i="13"/>
  <c r="R568" i="13" s="1"/>
  <c r="O568" i="13"/>
  <c r="M568" i="13"/>
  <c r="K568" i="13"/>
  <c r="I568" i="13"/>
  <c r="P567" i="13"/>
  <c r="R567" i="13" s="1"/>
  <c r="O567" i="13"/>
  <c r="M567" i="13"/>
  <c r="K567" i="13"/>
  <c r="I567" i="13"/>
  <c r="P566" i="13"/>
  <c r="R566" i="13" s="1"/>
  <c r="O566" i="13"/>
  <c r="M566" i="13"/>
  <c r="K566" i="13"/>
  <c r="I566" i="13"/>
  <c r="P565" i="13"/>
  <c r="R565" i="13" s="1"/>
  <c r="O565" i="13"/>
  <c r="M565" i="13"/>
  <c r="K565" i="13"/>
  <c r="I565" i="13"/>
  <c r="P564" i="13"/>
  <c r="R564" i="13" s="1"/>
  <c r="O564" i="13"/>
  <c r="M564" i="13"/>
  <c r="K564" i="13"/>
  <c r="I564" i="13"/>
  <c r="P563" i="13"/>
  <c r="R563" i="13" s="1"/>
  <c r="O563" i="13"/>
  <c r="M563" i="13"/>
  <c r="K563" i="13"/>
  <c r="I563" i="13"/>
  <c r="P562" i="13"/>
  <c r="R562" i="13" s="1"/>
  <c r="O562" i="13"/>
  <c r="M562" i="13"/>
  <c r="K562" i="13"/>
  <c r="I562" i="13"/>
  <c r="P561" i="13"/>
  <c r="R561" i="13" s="1"/>
  <c r="O561" i="13"/>
  <c r="M561" i="13"/>
  <c r="K561" i="13"/>
  <c r="I561" i="13"/>
  <c r="P560" i="13"/>
  <c r="R560" i="13" s="1"/>
  <c r="O560" i="13"/>
  <c r="M560" i="13"/>
  <c r="K560" i="13"/>
  <c r="I560" i="13"/>
  <c r="P559" i="13"/>
  <c r="R559" i="13" s="1"/>
  <c r="O559" i="13"/>
  <c r="M559" i="13"/>
  <c r="K559" i="13"/>
  <c r="I559" i="13"/>
  <c r="P558" i="13"/>
  <c r="R558" i="13" s="1"/>
  <c r="O558" i="13"/>
  <c r="M558" i="13"/>
  <c r="K558" i="13"/>
  <c r="Q558" i="13" s="1"/>
  <c r="I558" i="13"/>
  <c r="P557" i="13"/>
  <c r="R557" i="13" s="1"/>
  <c r="O557" i="13"/>
  <c r="M557" i="13"/>
  <c r="K557" i="13"/>
  <c r="I557" i="13"/>
  <c r="P556" i="13"/>
  <c r="R556" i="13" s="1"/>
  <c r="O556" i="13"/>
  <c r="M556" i="13"/>
  <c r="K556" i="13"/>
  <c r="I556" i="13"/>
  <c r="P555" i="13"/>
  <c r="R555" i="13" s="1"/>
  <c r="O555" i="13"/>
  <c r="M555" i="13"/>
  <c r="K555" i="13"/>
  <c r="I555" i="13"/>
  <c r="P554" i="13"/>
  <c r="R554" i="13" s="1"/>
  <c r="O554" i="13"/>
  <c r="M554" i="13"/>
  <c r="K554" i="13"/>
  <c r="I554" i="13"/>
  <c r="P553" i="13"/>
  <c r="R553" i="13" s="1"/>
  <c r="O553" i="13"/>
  <c r="M553" i="13"/>
  <c r="K553" i="13"/>
  <c r="I553" i="13"/>
  <c r="P552" i="13"/>
  <c r="R552" i="13" s="1"/>
  <c r="O552" i="13"/>
  <c r="M552" i="13"/>
  <c r="K552" i="13"/>
  <c r="I552" i="13"/>
  <c r="P551" i="13"/>
  <c r="R551" i="13" s="1"/>
  <c r="O551" i="13"/>
  <c r="M551" i="13"/>
  <c r="K551" i="13"/>
  <c r="I551" i="13"/>
  <c r="P550" i="13"/>
  <c r="R550" i="13" s="1"/>
  <c r="O550" i="13"/>
  <c r="M550" i="13"/>
  <c r="K550" i="13"/>
  <c r="I550" i="13"/>
  <c r="P549" i="13"/>
  <c r="R549" i="13" s="1"/>
  <c r="O549" i="13"/>
  <c r="M549" i="13"/>
  <c r="K549" i="13"/>
  <c r="I549" i="13"/>
  <c r="P548" i="13"/>
  <c r="R548" i="13" s="1"/>
  <c r="O548" i="13"/>
  <c r="M548" i="13"/>
  <c r="K548" i="13"/>
  <c r="I548" i="13"/>
  <c r="P547" i="13"/>
  <c r="R547" i="13" s="1"/>
  <c r="O547" i="13"/>
  <c r="M547" i="13"/>
  <c r="K547" i="13"/>
  <c r="I547" i="13"/>
  <c r="P546" i="13"/>
  <c r="R546" i="13" s="1"/>
  <c r="O546" i="13"/>
  <c r="M546" i="13"/>
  <c r="K546" i="13"/>
  <c r="I546" i="13"/>
  <c r="P545" i="13"/>
  <c r="R545" i="13" s="1"/>
  <c r="O545" i="13"/>
  <c r="M545" i="13"/>
  <c r="K545" i="13"/>
  <c r="I545" i="13"/>
  <c r="I544" i="13" s="1"/>
  <c r="P543" i="13"/>
  <c r="R543" i="13" s="1"/>
  <c r="O543" i="13"/>
  <c r="M543" i="13"/>
  <c r="K543" i="13"/>
  <c r="I543" i="13"/>
  <c r="P542" i="13"/>
  <c r="R542" i="13" s="1"/>
  <c r="O542" i="13"/>
  <c r="M542" i="13"/>
  <c r="K542" i="13"/>
  <c r="I542" i="13"/>
  <c r="P541" i="13"/>
  <c r="R541" i="13" s="1"/>
  <c r="O541" i="13"/>
  <c r="M541" i="13"/>
  <c r="K541" i="13"/>
  <c r="I541" i="13"/>
  <c r="P540" i="13"/>
  <c r="R540" i="13" s="1"/>
  <c r="O540" i="13"/>
  <c r="M540" i="13"/>
  <c r="K540" i="13"/>
  <c r="I540" i="13"/>
  <c r="P539" i="13"/>
  <c r="R539" i="13" s="1"/>
  <c r="O539" i="13"/>
  <c r="M539" i="13"/>
  <c r="K539" i="13"/>
  <c r="I539" i="13"/>
  <c r="P538" i="13"/>
  <c r="R538" i="13" s="1"/>
  <c r="O538" i="13"/>
  <c r="M538" i="13"/>
  <c r="K538" i="13"/>
  <c r="I538" i="13"/>
  <c r="P537" i="13"/>
  <c r="R537" i="13" s="1"/>
  <c r="O537" i="13"/>
  <c r="M537" i="13"/>
  <c r="K537" i="13"/>
  <c r="I537" i="13"/>
  <c r="P536" i="13"/>
  <c r="R536" i="13" s="1"/>
  <c r="O536" i="13"/>
  <c r="M536" i="13"/>
  <c r="K536" i="13"/>
  <c r="I536" i="13"/>
  <c r="P535" i="13"/>
  <c r="R535" i="13" s="1"/>
  <c r="O535" i="13"/>
  <c r="M535" i="13"/>
  <c r="K535" i="13"/>
  <c r="I535" i="13"/>
  <c r="P534" i="13"/>
  <c r="R534" i="13" s="1"/>
  <c r="O534" i="13"/>
  <c r="M534" i="13"/>
  <c r="K534" i="13"/>
  <c r="I534" i="13"/>
  <c r="P533" i="13"/>
  <c r="R533" i="13" s="1"/>
  <c r="O533" i="13"/>
  <c r="M533" i="13"/>
  <c r="K533" i="13"/>
  <c r="I533" i="13"/>
  <c r="P532" i="13"/>
  <c r="R532" i="13" s="1"/>
  <c r="O532" i="13"/>
  <c r="M532" i="13"/>
  <c r="K532" i="13"/>
  <c r="I532" i="13"/>
  <c r="P531" i="13"/>
  <c r="R531" i="13" s="1"/>
  <c r="O531" i="13"/>
  <c r="M531" i="13"/>
  <c r="K531" i="13"/>
  <c r="I531" i="13"/>
  <c r="P530" i="13"/>
  <c r="R530" i="13" s="1"/>
  <c r="O530" i="13"/>
  <c r="M530" i="13"/>
  <c r="K530" i="13"/>
  <c r="I530" i="13"/>
  <c r="P529" i="13"/>
  <c r="R529" i="13" s="1"/>
  <c r="O529" i="13"/>
  <c r="M529" i="13"/>
  <c r="K529" i="13"/>
  <c r="I529" i="13"/>
  <c r="P528" i="13"/>
  <c r="R528" i="13" s="1"/>
  <c r="O528" i="13"/>
  <c r="M528" i="13"/>
  <c r="K528" i="13"/>
  <c r="I528" i="13"/>
  <c r="P527" i="13"/>
  <c r="R527" i="13" s="1"/>
  <c r="O527" i="13"/>
  <c r="M527" i="13"/>
  <c r="K527" i="13"/>
  <c r="I527" i="13"/>
  <c r="P526" i="13"/>
  <c r="R526" i="13" s="1"/>
  <c r="O526" i="13"/>
  <c r="M526" i="13"/>
  <c r="K526" i="13"/>
  <c r="I526" i="13"/>
  <c r="P525" i="13"/>
  <c r="R525" i="13" s="1"/>
  <c r="O525" i="13"/>
  <c r="M525" i="13"/>
  <c r="K525" i="13"/>
  <c r="I525" i="13"/>
  <c r="P524" i="13"/>
  <c r="R524" i="13" s="1"/>
  <c r="O524" i="13"/>
  <c r="M524" i="13"/>
  <c r="K524" i="13"/>
  <c r="I524" i="13"/>
  <c r="P523" i="13"/>
  <c r="R523" i="13" s="1"/>
  <c r="O523" i="13"/>
  <c r="M523" i="13"/>
  <c r="K523" i="13"/>
  <c r="I523" i="13"/>
  <c r="P522" i="13"/>
  <c r="R522" i="13" s="1"/>
  <c r="O522" i="13"/>
  <c r="M522" i="13"/>
  <c r="K522" i="13"/>
  <c r="I522" i="13"/>
  <c r="P521" i="13"/>
  <c r="R521" i="13" s="1"/>
  <c r="O521" i="13"/>
  <c r="M521" i="13"/>
  <c r="K521" i="13"/>
  <c r="I521" i="13"/>
  <c r="P520" i="13"/>
  <c r="R520" i="13" s="1"/>
  <c r="O520" i="13"/>
  <c r="M520" i="13"/>
  <c r="K520" i="13"/>
  <c r="I520" i="13"/>
  <c r="P519" i="13"/>
  <c r="R519" i="13" s="1"/>
  <c r="O519" i="13"/>
  <c r="M519" i="13"/>
  <c r="K519" i="13"/>
  <c r="I519" i="13"/>
  <c r="P518" i="13"/>
  <c r="R518" i="13" s="1"/>
  <c r="O518" i="13"/>
  <c r="M518" i="13"/>
  <c r="K518" i="13"/>
  <c r="I518" i="13"/>
  <c r="P517" i="13"/>
  <c r="R517" i="13" s="1"/>
  <c r="O517" i="13"/>
  <c r="M517" i="13"/>
  <c r="K517" i="13"/>
  <c r="I517" i="13"/>
  <c r="P516" i="13"/>
  <c r="R516" i="13" s="1"/>
  <c r="O516" i="13"/>
  <c r="M516" i="13"/>
  <c r="K516" i="13"/>
  <c r="I516" i="13"/>
  <c r="P515" i="13"/>
  <c r="R515" i="13" s="1"/>
  <c r="O515" i="13"/>
  <c r="M515" i="13"/>
  <c r="K515" i="13"/>
  <c r="I515" i="13"/>
  <c r="P514" i="13"/>
  <c r="R514" i="13" s="1"/>
  <c r="O514" i="13"/>
  <c r="M514" i="13"/>
  <c r="K514" i="13"/>
  <c r="I514" i="13"/>
  <c r="P513" i="13"/>
  <c r="R513" i="13" s="1"/>
  <c r="O513" i="13"/>
  <c r="M513" i="13"/>
  <c r="K513" i="13"/>
  <c r="I513" i="13"/>
  <c r="P512" i="13"/>
  <c r="R512" i="13" s="1"/>
  <c r="O512" i="13"/>
  <c r="M512" i="13"/>
  <c r="K512" i="13"/>
  <c r="I512" i="13"/>
  <c r="P511" i="13"/>
  <c r="R511" i="13" s="1"/>
  <c r="O511" i="13"/>
  <c r="M511" i="13"/>
  <c r="K511" i="13"/>
  <c r="I511" i="13"/>
  <c r="P510" i="13"/>
  <c r="R510" i="13" s="1"/>
  <c r="O510" i="13"/>
  <c r="M510" i="13"/>
  <c r="K510" i="13"/>
  <c r="I510" i="13"/>
  <c r="P509" i="13"/>
  <c r="R509" i="13" s="1"/>
  <c r="O509" i="13"/>
  <c r="M509" i="13"/>
  <c r="K509" i="13"/>
  <c r="K508" i="13" s="1"/>
  <c r="I509" i="13"/>
  <c r="P507" i="13"/>
  <c r="R507" i="13" s="1"/>
  <c r="O507" i="13"/>
  <c r="M507" i="13"/>
  <c r="K507" i="13"/>
  <c r="I507" i="13"/>
  <c r="P506" i="13"/>
  <c r="R506" i="13" s="1"/>
  <c r="O506" i="13"/>
  <c r="M506" i="13"/>
  <c r="K506" i="13"/>
  <c r="I506" i="13"/>
  <c r="P505" i="13"/>
  <c r="R505" i="13" s="1"/>
  <c r="O505" i="13"/>
  <c r="M505" i="13"/>
  <c r="K505" i="13"/>
  <c r="I505" i="13"/>
  <c r="P504" i="13"/>
  <c r="R504" i="13" s="1"/>
  <c r="O504" i="13"/>
  <c r="M504" i="13"/>
  <c r="K504" i="13"/>
  <c r="I504" i="13"/>
  <c r="P503" i="13"/>
  <c r="R503" i="13" s="1"/>
  <c r="O503" i="13"/>
  <c r="M503" i="13"/>
  <c r="K503" i="13"/>
  <c r="I503" i="13"/>
  <c r="P501" i="13"/>
  <c r="R501" i="13" s="1"/>
  <c r="O501" i="13"/>
  <c r="M501" i="13"/>
  <c r="K501" i="13"/>
  <c r="I501" i="13"/>
  <c r="P500" i="13"/>
  <c r="R500" i="13" s="1"/>
  <c r="O500" i="13"/>
  <c r="M500" i="13"/>
  <c r="K500" i="13"/>
  <c r="I500" i="13"/>
  <c r="P499" i="13"/>
  <c r="R499" i="13" s="1"/>
  <c r="O499" i="13"/>
  <c r="M499" i="13"/>
  <c r="K499" i="13"/>
  <c r="I499" i="13"/>
  <c r="P498" i="13"/>
  <c r="R498" i="13" s="1"/>
  <c r="O498" i="13"/>
  <c r="M498" i="13"/>
  <c r="K498" i="13"/>
  <c r="Q498" i="13" s="1"/>
  <c r="I498" i="13"/>
  <c r="P497" i="13"/>
  <c r="R497" i="13" s="1"/>
  <c r="O497" i="13"/>
  <c r="M497" i="13"/>
  <c r="K497" i="13"/>
  <c r="I497" i="13"/>
  <c r="P496" i="13"/>
  <c r="R496" i="13" s="1"/>
  <c r="O496" i="13"/>
  <c r="M496" i="13"/>
  <c r="K496" i="13"/>
  <c r="I496" i="13"/>
  <c r="P495" i="13"/>
  <c r="R495" i="13" s="1"/>
  <c r="O495" i="13"/>
  <c r="M495" i="13"/>
  <c r="K495" i="13"/>
  <c r="I495" i="13"/>
  <c r="P494" i="13"/>
  <c r="R494" i="13" s="1"/>
  <c r="O494" i="13"/>
  <c r="M494" i="13"/>
  <c r="K494" i="13"/>
  <c r="I494" i="13"/>
  <c r="P493" i="13"/>
  <c r="R493" i="13" s="1"/>
  <c r="O493" i="13"/>
  <c r="M493" i="13"/>
  <c r="K493" i="13"/>
  <c r="I493" i="13"/>
  <c r="P492" i="13"/>
  <c r="R492" i="13" s="1"/>
  <c r="O492" i="13"/>
  <c r="M492" i="13"/>
  <c r="K492" i="13"/>
  <c r="I492" i="13"/>
  <c r="P491" i="13"/>
  <c r="R491" i="13" s="1"/>
  <c r="O491" i="13"/>
  <c r="M491" i="13"/>
  <c r="K491" i="13"/>
  <c r="I491" i="13"/>
  <c r="P490" i="13"/>
  <c r="R490" i="13" s="1"/>
  <c r="O490" i="13"/>
  <c r="M490" i="13"/>
  <c r="K490" i="13"/>
  <c r="I490" i="13"/>
  <c r="P489" i="13"/>
  <c r="R489" i="13" s="1"/>
  <c r="O489" i="13"/>
  <c r="M489" i="13"/>
  <c r="K489" i="13"/>
  <c r="I489" i="13"/>
  <c r="P488" i="13"/>
  <c r="R488" i="13" s="1"/>
  <c r="O488" i="13"/>
  <c r="M488" i="13"/>
  <c r="K488" i="13"/>
  <c r="I488" i="13"/>
  <c r="P487" i="13"/>
  <c r="R487" i="13" s="1"/>
  <c r="O487" i="13"/>
  <c r="M487" i="13"/>
  <c r="K487" i="13"/>
  <c r="I487" i="13"/>
  <c r="P486" i="13"/>
  <c r="R486" i="13" s="1"/>
  <c r="O486" i="13"/>
  <c r="M486" i="13"/>
  <c r="K486" i="13"/>
  <c r="I486" i="13"/>
  <c r="P485" i="13"/>
  <c r="R485" i="13" s="1"/>
  <c r="O485" i="13"/>
  <c r="M485" i="13"/>
  <c r="K485" i="13"/>
  <c r="I485" i="13"/>
  <c r="P484" i="13"/>
  <c r="R484" i="13" s="1"/>
  <c r="O484" i="13"/>
  <c r="M484" i="13"/>
  <c r="K484" i="13"/>
  <c r="I484" i="13"/>
  <c r="P483" i="13"/>
  <c r="R483" i="13" s="1"/>
  <c r="O483" i="13"/>
  <c r="M483" i="13"/>
  <c r="K483" i="13"/>
  <c r="I483" i="13"/>
  <c r="P482" i="13"/>
  <c r="R482" i="13" s="1"/>
  <c r="O482" i="13"/>
  <c r="M482" i="13"/>
  <c r="K482" i="13"/>
  <c r="I482" i="13"/>
  <c r="P481" i="13"/>
  <c r="R481" i="13" s="1"/>
  <c r="O481" i="13"/>
  <c r="M481" i="13"/>
  <c r="K481" i="13"/>
  <c r="I481" i="13"/>
  <c r="P480" i="13"/>
  <c r="R480" i="13" s="1"/>
  <c r="O480" i="13"/>
  <c r="M480" i="13"/>
  <c r="K480" i="13"/>
  <c r="I480" i="13"/>
  <c r="P479" i="13"/>
  <c r="R479" i="13" s="1"/>
  <c r="O479" i="13"/>
  <c r="M479" i="13"/>
  <c r="K479" i="13"/>
  <c r="I479" i="13"/>
  <c r="P478" i="13"/>
  <c r="R478" i="13" s="1"/>
  <c r="O478" i="13"/>
  <c r="M478" i="13"/>
  <c r="K478" i="13"/>
  <c r="I478" i="13"/>
  <c r="P477" i="13"/>
  <c r="R477" i="13" s="1"/>
  <c r="O477" i="13"/>
  <c r="M477" i="13"/>
  <c r="K477" i="13"/>
  <c r="I477" i="13"/>
  <c r="P475" i="13"/>
  <c r="R475" i="13" s="1"/>
  <c r="O475" i="13"/>
  <c r="M475" i="13"/>
  <c r="K475" i="13"/>
  <c r="I475" i="13"/>
  <c r="P474" i="13"/>
  <c r="R474" i="13" s="1"/>
  <c r="O474" i="13"/>
  <c r="M474" i="13"/>
  <c r="K474" i="13"/>
  <c r="I474" i="13"/>
  <c r="P473" i="13"/>
  <c r="R473" i="13" s="1"/>
  <c r="O473" i="13"/>
  <c r="M473" i="13"/>
  <c r="K473" i="13"/>
  <c r="I473" i="13"/>
  <c r="P472" i="13"/>
  <c r="R472" i="13" s="1"/>
  <c r="O472" i="13"/>
  <c r="M472" i="13"/>
  <c r="K472" i="13"/>
  <c r="I472" i="13"/>
  <c r="P471" i="13"/>
  <c r="R471" i="13" s="1"/>
  <c r="O471" i="13"/>
  <c r="M471" i="13"/>
  <c r="K471" i="13"/>
  <c r="I471" i="13"/>
  <c r="P470" i="13"/>
  <c r="R470" i="13" s="1"/>
  <c r="O470" i="13"/>
  <c r="M470" i="13"/>
  <c r="K470" i="13"/>
  <c r="I470" i="13"/>
  <c r="P469" i="13"/>
  <c r="R469" i="13" s="1"/>
  <c r="O469" i="13"/>
  <c r="M469" i="13"/>
  <c r="K469" i="13"/>
  <c r="I469" i="13"/>
  <c r="P468" i="13"/>
  <c r="R468" i="13" s="1"/>
  <c r="O468" i="13"/>
  <c r="M468" i="13"/>
  <c r="K468" i="13"/>
  <c r="I468" i="13"/>
  <c r="P467" i="13"/>
  <c r="R467" i="13" s="1"/>
  <c r="O467" i="13"/>
  <c r="M467" i="13"/>
  <c r="K467" i="13"/>
  <c r="I467" i="13"/>
  <c r="P466" i="13"/>
  <c r="R466" i="13" s="1"/>
  <c r="O466" i="13"/>
  <c r="M466" i="13"/>
  <c r="K466" i="13"/>
  <c r="I466" i="13"/>
  <c r="P465" i="13"/>
  <c r="R465" i="13" s="1"/>
  <c r="O465" i="13"/>
  <c r="M465" i="13"/>
  <c r="K465" i="13"/>
  <c r="I465" i="13"/>
  <c r="P464" i="13"/>
  <c r="R464" i="13" s="1"/>
  <c r="O464" i="13"/>
  <c r="M464" i="13"/>
  <c r="K464" i="13"/>
  <c r="I464" i="13"/>
  <c r="P463" i="13"/>
  <c r="R463" i="13" s="1"/>
  <c r="O463" i="13"/>
  <c r="M463" i="13"/>
  <c r="K463" i="13"/>
  <c r="I463" i="13"/>
  <c r="P462" i="13"/>
  <c r="R462" i="13" s="1"/>
  <c r="O462" i="13"/>
  <c r="M462" i="13"/>
  <c r="K462" i="13"/>
  <c r="I462" i="13"/>
  <c r="P461" i="13"/>
  <c r="R461" i="13" s="1"/>
  <c r="O461" i="13"/>
  <c r="M461" i="13"/>
  <c r="K461" i="13"/>
  <c r="I461" i="13"/>
  <c r="P460" i="13"/>
  <c r="R460" i="13" s="1"/>
  <c r="O460" i="13"/>
  <c r="M460" i="13"/>
  <c r="K460" i="13"/>
  <c r="I460" i="13"/>
  <c r="P459" i="13"/>
  <c r="R459" i="13" s="1"/>
  <c r="O459" i="13"/>
  <c r="M459" i="13"/>
  <c r="K459" i="13"/>
  <c r="I459" i="13"/>
  <c r="P458" i="13"/>
  <c r="R458" i="13" s="1"/>
  <c r="O458" i="13"/>
  <c r="M458" i="13"/>
  <c r="K458" i="13"/>
  <c r="I458" i="13"/>
  <c r="P457" i="13"/>
  <c r="R457" i="13" s="1"/>
  <c r="O457" i="13"/>
  <c r="M457" i="13"/>
  <c r="K457" i="13"/>
  <c r="I457" i="13"/>
  <c r="P456" i="13"/>
  <c r="R456" i="13" s="1"/>
  <c r="O456" i="13"/>
  <c r="M456" i="13"/>
  <c r="K456" i="13"/>
  <c r="I456" i="13"/>
  <c r="P455" i="13"/>
  <c r="R455" i="13" s="1"/>
  <c r="O455" i="13"/>
  <c r="M455" i="13"/>
  <c r="K455" i="13"/>
  <c r="I455" i="13"/>
  <c r="P454" i="13"/>
  <c r="R454" i="13" s="1"/>
  <c r="O454" i="13"/>
  <c r="M454" i="13"/>
  <c r="K454" i="13"/>
  <c r="I454" i="13"/>
  <c r="P453" i="13"/>
  <c r="R453" i="13" s="1"/>
  <c r="O453" i="13"/>
  <c r="M453" i="13"/>
  <c r="K453" i="13"/>
  <c r="I453" i="13"/>
  <c r="P452" i="13"/>
  <c r="R452" i="13" s="1"/>
  <c r="O452" i="13"/>
  <c r="M452" i="13"/>
  <c r="K452" i="13"/>
  <c r="I452" i="13"/>
  <c r="P449" i="13"/>
  <c r="R449" i="13" s="1"/>
  <c r="O449" i="13"/>
  <c r="M449" i="13"/>
  <c r="K449" i="13"/>
  <c r="I449" i="13"/>
  <c r="P448" i="13"/>
  <c r="R448" i="13" s="1"/>
  <c r="O448" i="13"/>
  <c r="M448" i="13"/>
  <c r="K448" i="13"/>
  <c r="I448" i="13"/>
  <c r="P447" i="13"/>
  <c r="R447" i="13" s="1"/>
  <c r="O447" i="13"/>
  <c r="M447" i="13"/>
  <c r="K447" i="13"/>
  <c r="I447" i="13"/>
  <c r="P446" i="13"/>
  <c r="R446" i="13" s="1"/>
  <c r="O446" i="13"/>
  <c r="M446" i="13"/>
  <c r="K446" i="13"/>
  <c r="I446" i="13"/>
  <c r="P445" i="13"/>
  <c r="R445" i="13" s="1"/>
  <c r="O445" i="13"/>
  <c r="M445" i="13"/>
  <c r="K445" i="13"/>
  <c r="I445" i="13"/>
  <c r="P444" i="13"/>
  <c r="R444" i="13" s="1"/>
  <c r="O444" i="13"/>
  <c r="M444" i="13"/>
  <c r="K444" i="13"/>
  <c r="I444" i="13"/>
  <c r="P443" i="13"/>
  <c r="R443" i="13" s="1"/>
  <c r="O443" i="13"/>
  <c r="M443" i="13"/>
  <c r="K443" i="13"/>
  <c r="I443" i="13"/>
  <c r="P442" i="13"/>
  <c r="R442" i="13" s="1"/>
  <c r="O442" i="13"/>
  <c r="M442" i="13"/>
  <c r="K442" i="13"/>
  <c r="I442" i="13"/>
  <c r="P441" i="13"/>
  <c r="R441" i="13" s="1"/>
  <c r="O441" i="13"/>
  <c r="M441" i="13"/>
  <c r="K441" i="13"/>
  <c r="I441" i="13"/>
  <c r="P440" i="13"/>
  <c r="R440" i="13" s="1"/>
  <c r="O440" i="13"/>
  <c r="M440" i="13"/>
  <c r="K440" i="13"/>
  <c r="I440" i="13"/>
  <c r="P439" i="13"/>
  <c r="R439" i="13" s="1"/>
  <c r="O439" i="13"/>
  <c r="M439" i="13"/>
  <c r="K439" i="13"/>
  <c r="I439" i="13"/>
  <c r="P438" i="13"/>
  <c r="R438" i="13" s="1"/>
  <c r="O438" i="13"/>
  <c r="M438" i="13"/>
  <c r="K438" i="13"/>
  <c r="I438" i="13"/>
  <c r="P437" i="13"/>
  <c r="R437" i="13" s="1"/>
  <c r="O437" i="13"/>
  <c r="M437" i="13"/>
  <c r="K437" i="13"/>
  <c r="I437" i="13"/>
  <c r="P436" i="13"/>
  <c r="R436" i="13" s="1"/>
  <c r="O436" i="13"/>
  <c r="M436" i="13"/>
  <c r="K436" i="13"/>
  <c r="I436" i="13"/>
  <c r="P435" i="13"/>
  <c r="R435" i="13" s="1"/>
  <c r="O435" i="13"/>
  <c r="M435" i="13"/>
  <c r="K435" i="13"/>
  <c r="I435" i="13"/>
  <c r="P434" i="13"/>
  <c r="R434" i="13" s="1"/>
  <c r="O434" i="13"/>
  <c r="M434" i="13"/>
  <c r="K434" i="13"/>
  <c r="I434" i="13"/>
  <c r="P433" i="13"/>
  <c r="R433" i="13" s="1"/>
  <c r="O433" i="13"/>
  <c r="M433" i="13"/>
  <c r="K433" i="13"/>
  <c r="I433" i="13"/>
  <c r="P432" i="13"/>
  <c r="R432" i="13" s="1"/>
  <c r="O432" i="13"/>
  <c r="M432" i="13"/>
  <c r="K432" i="13"/>
  <c r="I432" i="13"/>
  <c r="P431" i="13"/>
  <c r="R431" i="13" s="1"/>
  <c r="O431" i="13"/>
  <c r="M431" i="13"/>
  <c r="K431" i="13"/>
  <c r="I431" i="13"/>
  <c r="P429" i="13"/>
  <c r="R429" i="13" s="1"/>
  <c r="O429" i="13"/>
  <c r="O428" i="13" s="1"/>
  <c r="M429" i="13"/>
  <c r="M428" i="13" s="1"/>
  <c r="K429" i="13"/>
  <c r="K428" i="13" s="1"/>
  <c r="I429" i="13"/>
  <c r="I428" i="13" s="1"/>
  <c r="P427" i="13"/>
  <c r="R427" i="13" s="1"/>
  <c r="O427" i="13"/>
  <c r="M427" i="13"/>
  <c r="K427" i="13"/>
  <c r="I427" i="13"/>
  <c r="P426" i="13"/>
  <c r="R426" i="13" s="1"/>
  <c r="O426" i="13"/>
  <c r="M426" i="13"/>
  <c r="K426" i="13"/>
  <c r="I426" i="13"/>
  <c r="P425" i="13"/>
  <c r="R425" i="13" s="1"/>
  <c r="O425" i="13"/>
  <c r="M425" i="13"/>
  <c r="K425" i="13"/>
  <c r="I425" i="13"/>
  <c r="P424" i="13"/>
  <c r="R424" i="13" s="1"/>
  <c r="O424" i="13"/>
  <c r="M424" i="13"/>
  <c r="K424" i="13"/>
  <c r="I424" i="13"/>
  <c r="P423" i="13"/>
  <c r="R423" i="13" s="1"/>
  <c r="O423" i="13"/>
  <c r="M423" i="13"/>
  <c r="K423" i="13"/>
  <c r="I423" i="13"/>
  <c r="P420" i="13"/>
  <c r="R420" i="13" s="1"/>
  <c r="O420" i="13"/>
  <c r="M420" i="13"/>
  <c r="K420" i="13"/>
  <c r="I420" i="13"/>
  <c r="P419" i="13"/>
  <c r="R419" i="13" s="1"/>
  <c r="O419" i="13"/>
  <c r="M419" i="13"/>
  <c r="K419" i="13"/>
  <c r="I419" i="13"/>
  <c r="P417" i="13"/>
  <c r="R417" i="13" s="1"/>
  <c r="O417" i="13"/>
  <c r="M417" i="13"/>
  <c r="K417" i="13"/>
  <c r="I417" i="13"/>
  <c r="P416" i="13"/>
  <c r="R416" i="13" s="1"/>
  <c r="O416" i="13"/>
  <c r="M416" i="13"/>
  <c r="K416" i="13"/>
  <c r="I416" i="13"/>
  <c r="P415" i="13"/>
  <c r="R415" i="13" s="1"/>
  <c r="O415" i="13"/>
  <c r="M415" i="13"/>
  <c r="K415" i="13"/>
  <c r="I415" i="13"/>
  <c r="P412" i="13"/>
  <c r="R412" i="13" s="1"/>
  <c r="O412" i="13"/>
  <c r="O411" i="13" s="1"/>
  <c r="M412" i="13"/>
  <c r="M411" i="13" s="1"/>
  <c r="K412" i="13"/>
  <c r="I412" i="13"/>
  <c r="I411" i="13" s="1"/>
  <c r="P410" i="13"/>
  <c r="R410" i="13" s="1"/>
  <c r="O410" i="13"/>
  <c r="M410" i="13"/>
  <c r="K410" i="13"/>
  <c r="I410" i="13"/>
  <c r="P409" i="13"/>
  <c r="R409" i="13" s="1"/>
  <c r="O409" i="13"/>
  <c r="M409" i="13"/>
  <c r="K409" i="13"/>
  <c r="I409" i="13"/>
  <c r="P408" i="13"/>
  <c r="R408" i="13" s="1"/>
  <c r="O408" i="13"/>
  <c r="M408" i="13"/>
  <c r="K408" i="13"/>
  <c r="I408" i="13"/>
  <c r="P407" i="13"/>
  <c r="R407" i="13" s="1"/>
  <c r="O407" i="13"/>
  <c r="M407" i="13"/>
  <c r="K407" i="13"/>
  <c r="I407" i="13"/>
  <c r="P406" i="13"/>
  <c r="R406" i="13" s="1"/>
  <c r="O406" i="13"/>
  <c r="M406" i="13"/>
  <c r="K406" i="13"/>
  <c r="I406" i="13"/>
  <c r="P402" i="13"/>
  <c r="R402" i="13" s="1"/>
  <c r="O402" i="13"/>
  <c r="M402" i="13"/>
  <c r="K402" i="13"/>
  <c r="I402" i="13"/>
  <c r="P401" i="13"/>
  <c r="R401" i="13" s="1"/>
  <c r="O401" i="13"/>
  <c r="M401" i="13"/>
  <c r="K401" i="13"/>
  <c r="I401" i="13"/>
  <c r="P400" i="13"/>
  <c r="R400" i="13" s="1"/>
  <c r="O400" i="13"/>
  <c r="M400" i="13"/>
  <c r="K400" i="13"/>
  <c r="I400" i="13"/>
  <c r="P399" i="13"/>
  <c r="R399" i="13" s="1"/>
  <c r="O399" i="13"/>
  <c r="O398" i="13" s="1"/>
  <c r="M399" i="13"/>
  <c r="K399" i="13"/>
  <c r="I399" i="13"/>
  <c r="I398" i="13" s="1"/>
  <c r="P397" i="13"/>
  <c r="R397" i="13" s="1"/>
  <c r="O397" i="13"/>
  <c r="M397" i="13"/>
  <c r="K397" i="13"/>
  <c r="I397" i="13"/>
  <c r="P396" i="13"/>
  <c r="R396" i="13" s="1"/>
  <c r="O396" i="13"/>
  <c r="M396" i="13"/>
  <c r="K396" i="13"/>
  <c r="I396" i="13"/>
  <c r="P395" i="13"/>
  <c r="R395" i="13" s="1"/>
  <c r="O395" i="13"/>
  <c r="M395" i="13"/>
  <c r="K395" i="13"/>
  <c r="I395" i="13"/>
  <c r="P394" i="13"/>
  <c r="R394" i="13" s="1"/>
  <c r="O394" i="13"/>
  <c r="M394" i="13"/>
  <c r="K394" i="13"/>
  <c r="I394" i="13"/>
  <c r="P393" i="13"/>
  <c r="R393" i="13" s="1"/>
  <c r="O393" i="13"/>
  <c r="M393" i="13"/>
  <c r="K393" i="13"/>
  <c r="I393" i="13"/>
  <c r="P392" i="13"/>
  <c r="R392" i="13" s="1"/>
  <c r="O392" i="13"/>
  <c r="M392" i="13"/>
  <c r="K392" i="13"/>
  <c r="I392" i="13"/>
  <c r="P391" i="13"/>
  <c r="R391" i="13" s="1"/>
  <c r="O391" i="13"/>
  <c r="M391" i="13"/>
  <c r="K391" i="13"/>
  <c r="I391" i="13"/>
  <c r="P390" i="13"/>
  <c r="R390" i="13" s="1"/>
  <c r="O390" i="13"/>
  <c r="M390" i="13"/>
  <c r="K390" i="13"/>
  <c r="I390" i="13"/>
  <c r="P389" i="13"/>
  <c r="R389" i="13" s="1"/>
  <c r="O389" i="13"/>
  <c r="M389" i="13"/>
  <c r="K389" i="13"/>
  <c r="I389" i="13"/>
  <c r="P388" i="13"/>
  <c r="R388" i="13" s="1"/>
  <c r="O388" i="13"/>
  <c r="M388" i="13"/>
  <c r="K388" i="13"/>
  <c r="I388" i="13"/>
  <c r="P387" i="13"/>
  <c r="R387" i="13" s="1"/>
  <c r="O387" i="13"/>
  <c r="M387" i="13"/>
  <c r="K387" i="13"/>
  <c r="I387" i="13"/>
  <c r="P385" i="13"/>
  <c r="R385" i="13" s="1"/>
  <c r="O385" i="13"/>
  <c r="M385" i="13"/>
  <c r="K385" i="13"/>
  <c r="I385" i="13"/>
  <c r="P383" i="13"/>
  <c r="R383" i="13" s="1"/>
  <c r="O383" i="13"/>
  <c r="M383" i="13"/>
  <c r="K383" i="13"/>
  <c r="I383" i="13"/>
  <c r="P382" i="13"/>
  <c r="R382" i="13" s="1"/>
  <c r="O382" i="13"/>
  <c r="M382" i="13"/>
  <c r="K382" i="13"/>
  <c r="I382" i="13"/>
  <c r="P381" i="13"/>
  <c r="R381" i="13" s="1"/>
  <c r="O381" i="13"/>
  <c r="M381" i="13"/>
  <c r="K381" i="13"/>
  <c r="I381" i="13"/>
  <c r="P380" i="13"/>
  <c r="R380" i="13" s="1"/>
  <c r="O380" i="13"/>
  <c r="M380" i="13"/>
  <c r="K380" i="13"/>
  <c r="K379" i="13" s="1"/>
  <c r="I380" i="13"/>
  <c r="P378" i="13"/>
  <c r="R378" i="13" s="1"/>
  <c r="O378" i="13"/>
  <c r="M378" i="13"/>
  <c r="K378" i="13"/>
  <c r="I378" i="13"/>
  <c r="P377" i="13"/>
  <c r="R377" i="13" s="1"/>
  <c r="O377" i="13"/>
  <c r="M377" i="13"/>
  <c r="K377" i="13"/>
  <c r="I377" i="13"/>
  <c r="P375" i="13"/>
  <c r="R375" i="13" s="1"/>
  <c r="O375" i="13"/>
  <c r="M375" i="13"/>
  <c r="K375" i="13"/>
  <c r="I375" i="13"/>
  <c r="P374" i="13"/>
  <c r="R374" i="13" s="1"/>
  <c r="O374" i="13"/>
  <c r="M374" i="13"/>
  <c r="K374" i="13"/>
  <c r="I374" i="13"/>
  <c r="P373" i="13"/>
  <c r="R373" i="13" s="1"/>
  <c r="O373" i="13"/>
  <c r="M373" i="13"/>
  <c r="K373" i="13"/>
  <c r="I373" i="13"/>
  <c r="P372" i="13"/>
  <c r="R372" i="13" s="1"/>
  <c r="O372" i="13"/>
  <c r="M372" i="13"/>
  <c r="K372" i="13"/>
  <c r="I372" i="13"/>
  <c r="P371" i="13"/>
  <c r="R371" i="13" s="1"/>
  <c r="O371" i="13"/>
  <c r="M371" i="13"/>
  <c r="K371" i="13"/>
  <c r="I371" i="13"/>
  <c r="P370" i="13"/>
  <c r="R370" i="13" s="1"/>
  <c r="O370" i="13"/>
  <c r="M370" i="13"/>
  <c r="K370" i="13"/>
  <c r="I370" i="13"/>
  <c r="P369" i="13"/>
  <c r="R369" i="13" s="1"/>
  <c r="O369" i="13"/>
  <c r="M369" i="13"/>
  <c r="K369" i="13"/>
  <c r="I369" i="13"/>
  <c r="P368" i="13"/>
  <c r="R368" i="13" s="1"/>
  <c r="O368" i="13"/>
  <c r="M368" i="13"/>
  <c r="K368" i="13"/>
  <c r="I368" i="13"/>
  <c r="P367" i="13"/>
  <c r="R367" i="13" s="1"/>
  <c r="O367" i="13"/>
  <c r="M367" i="13"/>
  <c r="K367" i="13"/>
  <c r="I367" i="13"/>
  <c r="P366" i="13"/>
  <c r="R366" i="13" s="1"/>
  <c r="O366" i="13"/>
  <c r="M366" i="13"/>
  <c r="K366" i="13"/>
  <c r="I366" i="13"/>
  <c r="P365" i="13"/>
  <c r="R365" i="13" s="1"/>
  <c r="O365" i="13"/>
  <c r="M365" i="13"/>
  <c r="K365" i="13"/>
  <c r="I365" i="13"/>
  <c r="P364" i="13"/>
  <c r="R364" i="13" s="1"/>
  <c r="O364" i="13"/>
  <c r="M364" i="13"/>
  <c r="K364" i="13"/>
  <c r="I364" i="13"/>
  <c r="P363" i="13"/>
  <c r="R363" i="13" s="1"/>
  <c r="O363" i="13"/>
  <c r="M363" i="13"/>
  <c r="K363" i="13"/>
  <c r="I363" i="13"/>
  <c r="P362" i="13"/>
  <c r="R362" i="13" s="1"/>
  <c r="O362" i="13"/>
  <c r="M362" i="13"/>
  <c r="K362" i="13"/>
  <c r="I362" i="13"/>
  <c r="P361" i="13"/>
  <c r="R361" i="13" s="1"/>
  <c r="O361" i="13"/>
  <c r="M361" i="13"/>
  <c r="K361" i="13"/>
  <c r="I361" i="13"/>
  <c r="P360" i="13"/>
  <c r="R360" i="13" s="1"/>
  <c r="O360" i="13"/>
  <c r="M360" i="13"/>
  <c r="K360" i="13"/>
  <c r="I360" i="13"/>
  <c r="P359" i="13"/>
  <c r="R359" i="13" s="1"/>
  <c r="O359" i="13"/>
  <c r="M359" i="13"/>
  <c r="K359" i="13"/>
  <c r="I359" i="13"/>
  <c r="P358" i="13"/>
  <c r="R358" i="13" s="1"/>
  <c r="O358" i="13"/>
  <c r="M358" i="13"/>
  <c r="K358" i="13"/>
  <c r="I358" i="13"/>
  <c r="P357" i="13"/>
  <c r="R357" i="13" s="1"/>
  <c r="O357" i="13"/>
  <c r="M357" i="13"/>
  <c r="K357" i="13"/>
  <c r="I357" i="13"/>
  <c r="P354" i="13"/>
  <c r="R354" i="13" s="1"/>
  <c r="O354" i="13"/>
  <c r="M354" i="13"/>
  <c r="K354" i="13"/>
  <c r="I354" i="13"/>
  <c r="P353" i="13"/>
  <c r="R353" i="13" s="1"/>
  <c r="O353" i="13"/>
  <c r="M353" i="13"/>
  <c r="K353" i="13"/>
  <c r="I353" i="13"/>
  <c r="P352" i="13"/>
  <c r="R352" i="13" s="1"/>
  <c r="O352" i="13"/>
  <c r="M352" i="13"/>
  <c r="K352" i="13"/>
  <c r="I352" i="13"/>
  <c r="P351" i="13"/>
  <c r="R351" i="13" s="1"/>
  <c r="O351" i="13"/>
  <c r="M351" i="13"/>
  <c r="K351" i="13"/>
  <c r="I351" i="13"/>
  <c r="P350" i="13"/>
  <c r="R350" i="13" s="1"/>
  <c r="O350" i="13"/>
  <c r="M350" i="13"/>
  <c r="K350" i="13"/>
  <c r="I350" i="13"/>
  <c r="P349" i="13"/>
  <c r="R349" i="13" s="1"/>
  <c r="O349" i="13"/>
  <c r="M349" i="13"/>
  <c r="K349" i="13"/>
  <c r="I349" i="13"/>
  <c r="P348" i="13"/>
  <c r="R348" i="13" s="1"/>
  <c r="O348" i="13"/>
  <c r="M348" i="13"/>
  <c r="K348" i="13"/>
  <c r="I348" i="13"/>
  <c r="P347" i="13"/>
  <c r="R347" i="13" s="1"/>
  <c r="O347" i="13"/>
  <c r="M347" i="13"/>
  <c r="K347" i="13"/>
  <c r="I347" i="13"/>
  <c r="P346" i="13"/>
  <c r="R346" i="13" s="1"/>
  <c r="O346" i="13"/>
  <c r="M346" i="13"/>
  <c r="K346" i="13"/>
  <c r="I346" i="13"/>
  <c r="P345" i="13"/>
  <c r="R345" i="13" s="1"/>
  <c r="O345" i="13"/>
  <c r="M345" i="13"/>
  <c r="K345" i="13"/>
  <c r="I345" i="13"/>
  <c r="P344" i="13"/>
  <c r="R344" i="13" s="1"/>
  <c r="O344" i="13"/>
  <c r="M344" i="13"/>
  <c r="K344" i="13"/>
  <c r="I344" i="13"/>
  <c r="P343" i="13"/>
  <c r="R343" i="13" s="1"/>
  <c r="O343" i="13"/>
  <c r="M343" i="13"/>
  <c r="K343" i="13"/>
  <c r="I343" i="13"/>
  <c r="P342" i="13"/>
  <c r="R342" i="13" s="1"/>
  <c r="O342" i="13"/>
  <c r="M342" i="13"/>
  <c r="K342" i="13"/>
  <c r="I342" i="13"/>
  <c r="P341" i="13"/>
  <c r="R341" i="13" s="1"/>
  <c r="O341" i="13"/>
  <c r="M341" i="13"/>
  <c r="K341" i="13"/>
  <c r="I341" i="13"/>
  <c r="P340" i="13"/>
  <c r="R340" i="13" s="1"/>
  <c r="O340" i="13"/>
  <c r="M340" i="13"/>
  <c r="K340" i="13"/>
  <c r="I340" i="13"/>
  <c r="P339" i="13"/>
  <c r="R339" i="13" s="1"/>
  <c r="O339" i="13"/>
  <c r="M339" i="13"/>
  <c r="K339" i="13"/>
  <c r="I339" i="13"/>
  <c r="P338" i="13"/>
  <c r="R338" i="13" s="1"/>
  <c r="O338" i="13"/>
  <c r="M338" i="13"/>
  <c r="K338" i="13"/>
  <c r="I338" i="13"/>
  <c r="P337" i="13"/>
  <c r="R337" i="13" s="1"/>
  <c r="O337" i="13"/>
  <c r="M337" i="13"/>
  <c r="K337" i="13"/>
  <c r="I337" i="13"/>
  <c r="P336" i="13"/>
  <c r="R336" i="13" s="1"/>
  <c r="O336" i="13"/>
  <c r="M336" i="13"/>
  <c r="K336" i="13"/>
  <c r="I336" i="13"/>
  <c r="P335" i="13"/>
  <c r="R335" i="13" s="1"/>
  <c r="O335" i="13"/>
  <c r="M335" i="13"/>
  <c r="K335" i="13"/>
  <c r="I335" i="13"/>
  <c r="P334" i="13"/>
  <c r="R334" i="13" s="1"/>
  <c r="O334" i="13"/>
  <c r="M334" i="13"/>
  <c r="K334" i="13"/>
  <c r="I334" i="13"/>
  <c r="P333" i="13"/>
  <c r="R333" i="13" s="1"/>
  <c r="O333" i="13"/>
  <c r="M333" i="13"/>
  <c r="K333" i="13"/>
  <c r="I333" i="13"/>
  <c r="P332" i="13"/>
  <c r="R332" i="13" s="1"/>
  <c r="O332" i="13"/>
  <c r="M332" i="13"/>
  <c r="K332" i="13"/>
  <c r="I332" i="13"/>
  <c r="P331" i="13"/>
  <c r="R331" i="13" s="1"/>
  <c r="O331" i="13"/>
  <c r="M331" i="13"/>
  <c r="K331" i="13"/>
  <c r="I331" i="13"/>
  <c r="P330" i="13"/>
  <c r="R330" i="13" s="1"/>
  <c r="O330" i="13"/>
  <c r="M330" i="13"/>
  <c r="K330" i="13"/>
  <c r="I330" i="13"/>
  <c r="P329" i="13"/>
  <c r="R329" i="13" s="1"/>
  <c r="O329" i="13"/>
  <c r="M329" i="13"/>
  <c r="K329" i="13"/>
  <c r="I329" i="13"/>
  <c r="P328" i="13"/>
  <c r="R328" i="13" s="1"/>
  <c r="O328" i="13"/>
  <c r="M328" i="13"/>
  <c r="K328" i="13"/>
  <c r="I328" i="13"/>
  <c r="P327" i="13"/>
  <c r="R327" i="13" s="1"/>
  <c r="O327" i="13"/>
  <c r="M327" i="13"/>
  <c r="K327" i="13"/>
  <c r="I327" i="13"/>
  <c r="P326" i="13"/>
  <c r="R326" i="13" s="1"/>
  <c r="O326" i="13"/>
  <c r="M326" i="13"/>
  <c r="K326" i="13"/>
  <c r="I326" i="13"/>
  <c r="P325" i="13"/>
  <c r="R325" i="13" s="1"/>
  <c r="O325" i="13"/>
  <c r="M325" i="13"/>
  <c r="K325" i="13"/>
  <c r="I325" i="13"/>
  <c r="P323" i="13"/>
  <c r="R323" i="13" s="1"/>
  <c r="O323" i="13"/>
  <c r="M323" i="13"/>
  <c r="K323" i="13"/>
  <c r="I323" i="13"/>
  <c r="P322" i="13"/>
  <c r="R322" i="13" s="1"/>
  <c r="O322" i="13"/>
  <c r="M322" i="13"/>
  <c r="K322" i="13"/>
  <c r="I322" i="13"/>
  <c r="P321" i="13"/>
  <c r="R321" i="13" s="1"/>
  <c r="O321" i="13"/>
  <c r="M321" i="13"/>
  <c r="K321" i="13"/>
  <c r="I321" i="13"/>
  <c r="P320" i="13"/>
  <c r="R320" i="13" s="1"/>
  <c r="O320" i="13"/>
  <c r="M320" i="13"/>
  <c r="K320" i="13"/>
  <c r="Q320" i="13" s="1"/>
  <c r="I320" i="13"/>
  <c r="P319" i="13"/>
  <c r="R319" i="13" s="1"/>
  <c r="O319" i="13"/>
  <c r="M319" i="13"/>
  <c r="K319" i="13"/>
  <c r="I319" i="13"/>
  <c r="P318" i="13"/>
  <c r="R318" i="13" s="1"/>
  <c r="O318" i="13"/>
  <c r="M318" i="13"/>
  <c r="K318" i="13"/>
  <c r="I318" i="13"/>
  <c r="P317" i="13"/>
  <c r="R317" i="13" s="1"/>
  <c r="O317" i="13"/>
  <c r="M317" i="13"/>
  <c r="K317" i="13"/>
  <c r="I317" i="13"/>
  <c r="P316" i="13"/>
  <c r="R316" i="13" s="1"/>
  <c r="O316" i="13"/>
  <c r="M316" i="13"/>
  <c r="K316" i="13"/>
  <c r="I316" i="13"/>
  <c r="P315" i="13"/>
  <c r="R315" i="13" s="1"/>
  <c r="O315" i="13"/>
  <c r="M315" i="13"/>
  <c r="K315" i="13"/>
  <c r="I315" i="13"/>
  <c r="P314" i="13"/>
  <c r="R314" i="13" s="1"/>
  <c r="O314" i="13"/>
  <c r="M314" i="13"/>
  <c r="K314" i="13"/>
  <c r="I314" i="13"/>
  <c r="P313" i="13"/>
  <c r="R313" i="13" s="1"/>
  <c r="O313" i="13"/>
  <c r="M313" i="13"/>
  <c r="K313" i="13"/>
  <c r="I313" i="13"/>
  <c r="P312" i="13"/>
  <c r="R312" i="13" s="1"/>
  <c r="O312" i="13"/>
  <c r="M312" i="13"/>
  <c r="K312" i="13"/>
  <c r="I312" i="13"/>
  <c r="P311" i="13"/>
  <c r="R311" i="13" s="1"/>
  <c r="O311" i="13"/>
  <c r="M311" i="13"/>
  <c r="K311" i="13"/>
  <c r="I311" i="13"/>
  <c r="P310" i="13"/>
  <c r="R310" i="13" s="1"/>
  <c r="O310" i="13"/>
  <c r="M310" i="13"/>
  <c r="K310" i="13"/>
  <c r="I310" i="13"/>
  <c r="P309" i="13"/>
  <c r="R309" i="13" s="1"/>
  <c r="O309" i="13"/>
  <c r="M309" i="13"/>
  <c r="K309" i="13"/>
  <c r="I309" i="13"/>
  <c r="P308" i="13"/>
  <c r="R308" i="13" s="1"/>
  <c r="O308" i="13"/>
  <c r="M308" i="13"/>
  <c r="K308" i="13"/>
  <c r="I308" i="13"/>
  <c r="P307" i="13"/>
  <c r="R307" i="13" s="1"/>
  <c r="O307" i="13"/>
  <c r="M307" i="13"/>
  <c r="K307" i="13"/>
  <c r="I307" i="13"/>
  <c r="P306" i="13"/>
  <c r="R306" i="13" s="1"/>
  <c r="O306" i="13"/>
  <c r="M306" i="13"/>
  <c r="K306" i="13"/>
  <c r="I306" i="13"/>
  <c r="P305" i="13"/>
  <c r="R305" i="13" s="1"/>
  <c r="O305" i="13"/>
  <c r="M305" i="13"/>
  <c r="K305" i="13"/>
  <c r="I305" i="13"/>
  <c r="P304" i="13"/>
  <c r="R304" i="13" s="1"/>
  <c r="O304" i="13"/>
  <c r="M304" i="13"/>
  <c r="K304" i="13"/>
  <c r="I304" i="13"/>
  <c r="P303" i="13"/>
  <c r="R303" i="13" s="1"/>
  <c r="O303" i="13"/>
  <c r="M303" i="13"/>
  <c r="K303" i="13"/>
  <c r="Q303" i="13" s="1"/>
  <c r="I303" i="13"/>
  <c r="P302" i="13"/>
  <c r="R302" i="13" s="1"/>
  <c r="O302" i="13"/>
  <c r="M302" i="13"/>
  <c r="K302" i="13"/>
  <c r="I302" i="13"/>
  <c r="P301" i="13"/>
  <c r="R301" i="13" s="1"/>
  <c r="O301" i="13"/>
  <c r="M301" i="13"/>
  <c r="K301" i="13"/>
  <c r="I301" i="13"/>
  <c r="P300" i="13"/>
  <c r="R300" i="13" s="1"/>
  <c r="O300" i="13"/>
  <c r="M300" i="13"/>
  <c r="K300" i="13"/>
  <c r="I300" i="13"/>
  <c r="P299" i="13"/>
  <c r="R299" i="13" s="1"/>
  <c r="O299" i="13"/>
  <c r="M299" i="13"/>
  <c r="K299" i="13"/>
  <c r="I299" i="13"/>
  <c r="P298" i="13"/>
  <c r="R298" i="13" s="1"/>
  <c r="O298" i="13"/>
  <c r="M298" i="13"/>
  <c r="K298" i="13"/>
  <c r="I298" i="13"/>
  <c r="P297" i="13"/>
  <c r="R297" i="13" s="1"/>
  <c r="O297" i="13"/>
  <c r="M297" i="13"/>
  <c r="K297" i="13"/>
  <c r="I297" i="13"/>
  <c r="P296" i="13"/>
  <c r="R296" i="13" s="1"/>
  <c r="O296" i="13"/>
  <c r="M296" i="13"/>
  <c r="K296" i="13"/>
  <c r="Q296" i="13" s="1"/>
  <c r="I296" i="13"/>
  <c r="S296" i="13" s="1"/>
  <c r="P295" i="13"/>
  <c r="R295" i="13" s="1"/>
  <c r="O295" i="13"/>
  <c r="M295" i="13"/>
  <c r="K295" i="13"/>
  <c r="I295" i="13"/>
  <c r="P294" i="13"/>
  <c r="R294" i="13" s="1"/>
  <c r="O294" i="13"/>
  <c r="M294" i="13"/>
  <c r="K294" i="13"/>
  <c r="I294" i="13"/>
  <c r="P293" i="13"/>
  <c r="R293" i="13" s="1"/>
  <c r="O293" i="13"/>
  <c r="M293" i="13"/>
  <c r="K293" i="13"/>
  <c r="I293" i="13"/>
  <c r="P292" i="13"/>
  <c r="R292" i="13" s="1"/>
  <c r="O292" i="13"/>
  <c r="M292" i="13"/>
  <c r="K292" i="13"/>
  <c r="I292" i="13"/>
  <c r="P291" i="13"/>
  <c r="R291" i="13" s="1"/>
  <c r="O291" i="13"/>
  <c r="M291" i="13"/>
  <c r="K291" i="13"/>
  <c r="I291" i="13"/>
  <c r="P290" i="13"/>
  <c r="R290" i="13" s="1"/>
  <c r="O290" i="13"/>
  <c r="M290" i="13"/>
  <c r="K290" i="13"/>
  <c r="I290" i="13"/>
  <c r="P289" i="13"/>
  <c r="R289" i="13" s="1"/>
  <c r="O289" i="13"/>
  <c r="M289" i="13"/>
  <c r="K289" i="13"/>
  <c r="I289" i="13"/>
  <c r="P288" i="13"/>
  <c r="R288" i="13" s="1"/>
  <c r="O288" i="13"/>
  <c r="M288" i="13"/>
  <c r="K288" i="13"/>
  <c r="I288" i="13"/>
  <c r="P287" i="13"/>
  <c r="R287" i="13" s="1"/>
  <c r="O287" i="13"/>
  <c r="M287" i="13"/>
  <c r="K287" i="13"/>
  <c r="I287" i="13"/>
  <c r="P286" i="13"/>
  <c r="R286" i="13" s="1"/>
  <c r="O286" i="13"/>
  <c r="M286" i="13"/>
  <c r="K286" i="13"/>
  <c r="I286" i="13"/>
  <c r="P285" i="13"/>
  <c r="R285" i="13" s="1"/>
  <c r="O285" i="13"/>
  <c r="M285" i="13"/>
  <c r="K285" i="13"/>
  <c r="I285" i="13"/>
  <c r="P284" i="13"/>
  <c r="R284" i="13" s="1"/>
  <c r="O284" i="13"/>
  <c r="M284" i="13"/>
  <c r="K284" i="13"/>
  <c r="I284" i="13"/>
  <c r="P283" i="13"/>
  <c r="R283" i="13" s="1"/>
  <c r="O283" i="13"/>
  <c r="M283" i="13"/>
  <c r="K283" i="13"/>
  <c r="I283" i="13"/>
  <c r="P282" i="13"/>
  <c r="R282" i="13" s="1"/>
  <c r="O282" i="13"/>
  <c r="M282" i="13"/>
  <c r="K282" i="13"/>
  <c r="I282" i="13"/>
  <c r="P280" i="13"/>
  <c r="R280" i="13" s="1"/>
  <c r="O280" i="13"/>
  <c r="M280" i="13"/>
  <c r="K280" i="13"/>
  <c r="I280" i="13"/>
  <c r="P279" i="13"/>
  <c r="R279" i="13" s="1"/>
  <c r="O279" i="13"/>
  <c r="M279" i="13"/>
  <c r="K279" i="13"/>
  <c r="I279" i="13"/>
  <c r="P278" i="13"/>
  <c r="R278" i="13" s="1"/>
  <c r="O278" i="13"/>
  <c r="M278" i="13"/>
  <c r="K278" i="13"/>
  <c r="I278" i="13"/>
  <c r="P277" i="13"/>
  <c r="R277" i="13" s="1"/>
  <c r="O277" i="13"/>
  <c r="M277" i="13"/>
  <c r="K277" i="13"/>
  <c r="I277" i="13"/>
  <c r="P276" i="13"/>
  <c r="R276" i="13" s="1"/>
  <c r="O276" i="13"/>
  <c r="M276" i="13"/>
  <c r="K276" i="13"/>
  <c r="I276" i="13"/>
  <c r="P275" i="13"/>
  <c r="R275" i="13" s="1"/>
  <c r="O275" i="13"/>
  <c r="M275" i="13"/>
  <c r="K275" i="13"/>
  <c r="I275" i="13"/>
  <c r="P274" i="13"/>
  <c r="R274" i="13" s="1"/>
  <c r="O274" i="13"/>
  <c r="M274" i="13"/>
  <c r="K274" i="13"/>
  <c r="I274" i="13"/>
  <c r="P273" i="13"/>
  <c r="R273" i="13" s="1"/>
  <c r="O273" i="13"/>
  <c r="M273" i="13"/>
  <c r="K273" i="13"/>
  <c r="I273" i="13"/>
  <c r="P272" i="13"/>
  <c r="R272" i="13" s="1"/>
  <c r="O272" i="13"/>
  <c r="M272" i="13"/>
  <c r="K272" i="13"/>
  <c r="I272" i="13"/>
  <c r="P271" i="13"/>
  <c r="R271" i="13" s="1"/>
  <c r="O271" i="13"/>
  <c r="M271" i="13"/>
  <c r="K271" i="13"/>
  <c r="I271" i="13"/>
  <c r="P270" i="13"/>
  <c r="R270" i="13" s="1"/>
  <c r="O270" i="13"/>
  <c r="M270" i="13"/>
  <c r="K270" i="13"/>
  <c r="I270" i="13"/>
  <c r="P269" i="13"/>
  <c r="R269" i="13" s="1"/>
  <c r="O269" i="13"/>
  <c r="M269" i="13"/>
  <c r="K269" i="13"/>
  <c r="I269" i="13"/>
  <c r="P268" i="13"/>
  <c r="R268" i="13" s="1"/>
  <c r="O268" i="13"/>
  <c r="M268" i="13"/>
  <c r="K268" i="13"/>
  <c r="I268" i="13"/>
  <c r="P267" i="13"/>
  <c r="R267" i="13" s="1"/>
  <c r="O267" i="13"/>
  <c r="M267" i="13"/>
  <c r="K267" i="13"/>
  <c r="I267" i="13"/>
  <c r="P266" i="13"/>
  <c r="R266" i="13" s="1"/>
  <c r="O266" i="13"/>
  <c r="M266" i="13"/>
  <c r="K266" i="13"/>
  <c r="I266" i="13"/>
  <c r="P265" i="13"/>
  <c r="R265" i="13" s="1"/>
  <c r="O265" i="13"/>
  <c r="M265" i="13"/>
  <c r="K265" i="13"/>
  <c r="I265" i="13"/>
  <c r="P264" i="13"/>
  <c r="R264" i="13" s="1"/>
  <c r="O264" i="13"/>
  <c r="M264" i="13"/>
  <c r="K264" i="13"/>
  <c r="I264" i="13"/>
  <c r="P263" i="13"/>
  <c r="R263" i="13" s="1"/>
  <c r="O263" i="13"/>
  <c r="M263" i="13"/>
  <c r="K263" i="13"/>
  <c r="I263" i="13"/>
  <c r="P262" i="13"/>
  <c r="R262" i="13" s="1"/>
  <c r="O262" i="13"/>
  <c r="M262" i="13"/>
  <c r="K262" i="13"/>
  <c r="I262" i="13"/>
  <c r="P261" i="13"/>
  <c r="R261" i="13" s="1"/>
  <c r="O261" i="13"/>
  <c r="M261" i="13"/>
  <c r="K261" i="13"/>
  <c r="I261" i="13"/>
  <c r="P260" i="13"/>
  <c r="R260" i="13" s="1"/>
  <c r="O260" i="13"/>
  <c r="M260" i="13"/>
  <c r="K260" i="13"/>
  <c r="I260" i="13"/>
  <c r="P259" i="13"/>
  <c r="R259" i="13" s="1"/>
  <c r="O259" i="13"/>
  <c r="M259" i="13"/>
  <c r="K259" i="13"/>
  <c r="I259" i="13"/>
  <c r="P258" i="13"/>
  <c r="R258" i="13" s="1"/>
  <c r="O258" i="13"/>
  <c r="M258" i="13"/>
  <c r="K258" i="13"/>
  <c r="I258" i="13"/>
  <c r="P257" i="13"/>
  <c r="R257" i="13" s="1"/>
  <c r="O257" i="13"/>
  <c r="M257" i="13"/>
  <c r="K257" i="13"/>
  <c r="I257" i="13"/>
  <c r="P255" i="13"/>
  <c r="R255" i="13" s="1"/>
  <c r="O255" i="13"/>
  <c r="M255" i="13"/>
  <c r="K255" i="13"/>
  <c r="I255" i="13"/>
  <c r="P254" i="13"/>
  <c r="R254" i="13" s="1"/>
  <c r="O254" i="13"/>
  <c r="M254" i="13"/>
  <c r="K254" i="13"/>
  <c r="I254" i="13"/>
  <c r="P253" i="13"/>
  <c r="R253" i="13" s="1"/>
  <c r="O253" i="13"/>
  <c r="M253" i="13"/>
  <c r="K253" i="13"/>
  <c r="I253" i="13"/>
  <c r="P252" i="13"/>
  <c r="R252" i="13" s="1"/>
  <c r="O252" i="13"/>
  <c r="M252" i="13"/>
  <c r="K252" i="13"/>
  <c r="I252" i="13"/>
  <c r="P251" i="13"/>
  <c r="R251" i="13" s="1"/>
  <c r="O251" i="13"/>
  <c r="M251" i="13"/>
  <c r="K251" i="13"/>
  <c r="I251" i="13"/>
  <c r="P250" i="13"/>
  <c r="R250" i="13" s="1"/>
  <c r="O250" i="13"/>
  <c r="M250" i="13"/>
  <c r="K250" i="13"/>
  <c r="I250" i="13"/>
  <c r="P249" i="13"/>
  <c r="R249" i="13" s="1"/>
  <c r="O249" i="13"/>
  <c r="M249" i="13"/>
  <c r="K249" i="13"/>
  <c r="I249" i="13"/>
  <c r="P248" i="13"/>
  <c r="R248" i="13" s="1"/>
  <c r="O248" i="13"/>
  <c r="M248" i="13"/>
  <c r="K248" i="13"/>
  <c r="I248" i="13"/>
  <c r="P247" i="13"/>
  <c r="R247" i="13" s="1"/>
  <c r="O247" i="13"/>
  <c r="M247" i="13"/>
  <c r="K247" i="13"/>
  <c r="I247" i="13"/>
  <c r="P246" i="13"/>
  <c r="R246" i="13" s="1"/>
  <c r="O246" i="13"/>
  <c r="M246" i="13"/>
  <c r="K246" i="13"/>
  <c r="I246" i="13"/>
  <c r="P245" i="13"/>
  <c r="R245" i="13" s="1"/>
  <c r="O245" i="13"/>
  <c r="M245" i="13"/>
  <c r="K245" i="13"/>
  <c r="I245" i="13"/>
  <c r="P244" i="13"/>
  <c r="R244" i="13" s="1"/>
  <c r="O244" i="13"/>
  <c r="M244" i="13"/>
  <c r="K244" i="13"/>
  <c r="I244" i="13"/>
  <c r="P243" i="13"/>
  <c r="R243" i="13" s="1"/>
  <c r="O243" i="13"/>
  <c r="M243" i="13"/>
  <c r="K243" i="13"/>
  <c r="I243" i="13"/>
  <c r="P242" i="13"/>
  <c r="R242" i="13" s="1"/>
  <c r="O242" i="13"/>
  <c r="M242" i="13"/>
  <c r="K242" i="13"/>
  <c r="I242" i="13"/>
  <c r="P241" i="13"/>
  <c r="R241" i="13" s="1"/>
  <c r="O241" i="13"/>
  <c r="M241" i="13"/>
  <c r="K241" i="13"/>
  <c r="I241" i="13"/>
  <c r="P240" i="13"/>
  <c r="R240" i="13" s="1"/>
  <c r="O240" i="13"/>
  <c r="M240" i="13"/>
  <c r="K240" i="13"/>
  <c r="I240" i="13"/>
  <c r="P237" i="13"/>
  <c r="R237" i="13" s="1"/>
  <c r="O237" i="13"/>
  <c r="O236" i="13" s="1"/>
  <c r="M237" i="13"/>
  <c r="K237" i="13"/>
  <c r="K236" i="13" s="1"/>
  <c r="I237" i="13"/>
  <c r="P235" i="13"/>
  <c r="R235" i="13" s="1"/>
  <c r="O235" i="13"/>
  <c r="M235" i="13"/>
  <c r="K235" i="13"/>
  <c r="I235" i="13"/>
  <c r="P234" i="13"/>
  <c r="R234" i="13" s="1"/>
  <c r="O234" i="13"/>
  <c r="M234" i="13"/>
  <c r="K234" i="13"/>
  <c r="I234" i="13"/>
  <c r="P233" i="13"/>
  <c r="R233" i="13" s="1"/>
  <c r="O233" i="13"/>
  <c r="M233" i="13"/>
  <c r="K233" i="13"/>
  <c r="I233" i="13"/>
  <c r="P232" i="13"/>
  <c r="R232" i="13" s="1"/>
  <c r="O232" i="13"/>
  <c r="M232" i="13"/>
  <c r="K232" i="13"/>
  <c r="I232" i="13"/>
  <c r="P231" i="13"/>
  <c r="R231" i="13" s="1"/>
  <c r="O231" i="13"/>
  <c r="M231" i="13"/>
  <c r="K231" i="13"/>
  <c r="I231" i="13"/>
  <c r="P229" i="13"/>
  <c r="R229" i="13" s="1"/>
  <c r="O229" i="13"/>
  <c r="M229" i="13"/>
  <c r="K229" i="13"/>
  <c r="I229" i="13"/>
  <c r="P228" i="13"/>
  <c r="R228" i="13" s="1"/>
  <c r="O228" i="13"/>
  <c r="M228" i="13"/>
  <c r="K228" i="13"/>
  <c r="I228" i="13"/>
  <c r="P225" i="13"/>
  <c r="R225" i="13" s="1"/>
  <c r="O225" i="13"/>
  <c r="O224" i="13" s="1"/>
  <c r="M225" i="13"/>
  <c r="M224" i="13" s="1"/>
  <c r="K225" i="13"/>
  <c r="K224" i="13" s="1"/>
  <c r="I225" i="13"/>
  <c r="I224" i="13" s="1"/>
  <c r="P223" i="13"/>
  <c r="R223" i="13" s="1"/>
  <c r="O223" i="13"/>
  <c r="M223" i="13"/>
  <c r="K223" i="13"/>
  <c r="I223" i="13"/>
  <c r="P222" i="13"/>
  <c r="R222" i="13" s="1"/>
  <c r="O222" i="13"/>
  <c r="M222" i="13"/>
  <c r="K222" i="13"/>
  <c r="I222" i="13"/>
  <c r="P221" i="13"/>
  <c r="R221" i="13" s="1"/>
  <c r="O221" i="13"/>
  <c r="M221" i="13"/>
  <c r="K221" i="13"/>
  <c r="I221" i="13"/>
  <c r="P220" i="13"/>
  <c r="R220" i="13" s="1"/>
  <c r="O220" i="13"/>
  <c r="M220" i="13"/>
  <c r="K220" i="13"/>
  <c r="I220" i="13"/>
  <c r="P219" i="13"/>
  <c r="R219" i="13" s="1"/>
  <c r="O219" i="13"/>
  <c r="M219" i="13"/>
  <c r="K219" i="13"/>
  <c r="I219" i="13"/>
  <c r="P218" i="13"/>
  <c r="R218" i="13" s="1"/>
  <c r="O218" i="13"/>
  <c r="M218" i="13"/>
  <c r="K218" i="13"/>
  <c r="I218" i="13"/>
  <c r="P217" i="13"/>
  <c r="R217" i="13" s="1"/>
  <c r="O217" i="13"/>
  <c r="M217" i="13"/>
  <c r="K217" i="13"/>
  <c r="I217" i="13"/>
  <c r="P215" i="13"/>
  <c r="R215" i="13" s="1"/>
  <c r="O215" i="13"/>
  <c r="M215" i="13"/>
  <c r="K215" i="13"/>
  <c r="I215" i="13"/>
  <c r="P214" i="13"/>
  <c r="R214" i="13" s="1"/>
  <c r="O214" i="13"/>
  <c r="M214" i="13"/>
  <c r="K214" i="13"/>
  <c r="I214" i="13"/>
  <c r="P213" i="13"/>
  <c r="R213" i="13" s="1"/>
  <c r="O213" i="13"/>
  <c r="M213" i="13"/>
  <c r="K213" i="13"/>
  <c r="I213" i="13"/>
  <c r="P212" i="13"/>
  <c r="R212" i="13" s="1"/>
  <c r="O212" i="13"/>
  <c r="M212" i="13"/>
  <c r="K212" i="13"/>
  <c r="I212" i="13"/>
  <c r="P211" i="13"/>
  <c r="R211" i="13" s="1"/>
  <c r="O211" i="13"/>
  <c r="M211" i="13"/>
  <c r="K211" i="13"/>
  <c r="I211" i="13"/>
  <c r="P210" i="13"/>
  <c r="R210" i="13" s="1"/>
  <c r="O210" i="13"/>
  <c r="M210" i="13"/>
  <c r="K210" i="13"/>
  <c r="I210" i="13"/>
  <c r="P209" i="13"/>
  <c r="R209" i="13" s="1"/>
  <c r="O209" i="13"/>
  <c r="M209" i="13"/>
  <c r="K209" i="13"/>
  <c r="I209" i="13"/>
  <c r="P208" i="13"/>
  <c r="R208" i="13" s="1"/>
  <c r="O208" i="13"/>
  <c r="M208" i="13"/>
  <c r="K208" i="13"/>
  <c r="I208" i="13"/>
  <c r="P207" i="13"/>
  <c r="R207" i="13" s="1"/>
  <c r="O207" i="13"/>
  <c r="M207" i="13"/>
  <c r="K207" i="13"/>
  <c r="I207" i="13"/>
  <c r="P206" i="13"/>
  <c r="R206" i="13" s="1"/>
  <c r="O206" i="13"/>
  <c r="M206" i="13"/>
  <c r="K206" i="13"/>
  <c r="I206" i="13"/>
  <c r="P205" i="13"/>
  <c r="R205" i="13" s="1"/>
  <c r="O205" i="13"/>
  <c r="M205" i="13"/>
  <c r="K205" i="13"/>
  <c r="I205" i="13"/>
  <c r="P204" i="13"/>
  <c r="R204" i="13" s="1"/>
  <c r="O204" i="13"/>
  <c r="M204" i="13"/>
  <c r="K204" i="13"/>
  <c r="I204" i="13"/>
  <c r="P203" i="13"/>
  <c r="R203" i="13" s="1"/>
  <c r="O203" i="13"/>
  <c r="M203" i="13"/>
  <c r="K203" i="13"/>
  <c r="I203" i="13"/>
  <c r="P202" i="13"/>
  <c r="R202" i="13" s="1"/>
  <c r="O202" i="13"/>
  <c r="M202" i="13"/>
  <c r="K202" i="13"/>
  <c r="I202" i="13"/>
  <c r="P201" i="13"/>
  <c r="R201" i="13" s="1"/>
  <c r="O201" i="13"/>
  <c r="M201" i="13"/>
  <c r="K201" i="13"/>
  <c r="I201" i="13"/>
  <c r="P200" i="13"/>
  <c r="R200" i="13" s="1"/>
  <c r="O200" i="13"/>
  <c r="M200" i="13"/>
  <c r="K200" i="13"/>
  <c r="I200" i="13"/>
  <c r="P199" i="13"/>
  <c r="R199" i="13" s="1"/>
  <c r="O199" i="13"/>
  <c r="M199" i="13"/>
  <c r="K199" i="13"/>
  <c r="I199" i="13"/>
  <c r="P198" i="13"/>
  <c r="R198" i="13" s="1"/>
  <c r="O198" i="13"/>
  <c r="M198" i="13"/>
  <c r="K198" i="13"/>
  <c r="I198" i="13"/>
  <c r="P197" i="13"/>
  <c r="R197" i="13" s="1"/>
  <c r="O197" i="13"/>
  <c r="M197" i="13"/>
  <c r="K197" i="13"/>
  <c r="I197" i="13"/>
  <c r="P196" i="13"/>
  <c r="R196" i="13" s="1"/>
  <c r="O196" i="13"/>
  <c r="M196" i="13"/>
  <c r="K196" i="13"/>
  <c r="I196" i="13"/>
  <c r="P195" i="13"/>
  <c r="R195" i="13" s="1"/>
  <c r="O195" i="13"/>
  <c r="M195" i="13"/>
  <c r="K195" i="13"/>
  <c r="I195" i="13"/>
  <c r="P194" i="13"/>
  <c r="R194" i="13" s="1"/>
  <c r="O194" i="13"/>
  <c r="M194" i="13"/>
  <c r="K194" i="13"/>
  <c r="I194" i="13"/>
  <c r="P193" i="13"/>
  <c r="R193" i="13" s="1"/>
  <c r="O193" i="13"/>
  <c r="M193" i="13"/>
  <c r="K193" i="13"/>
  <c r="I193" i="13"/>
  <c r="P190" i="13"/>
  <c r="R190" i="13" s="1"/>
  <c r="O190" i="13"/>
  <c r="M190" i="13"/>
  <c r="K190" i="13"/>
  <c r="I190" i="13"/>
  <c r="P189" i="13"/>
  <c r="R189" i="13" s="1"/>
  <c r="O189" i="13"/>
  <c r="M189" i="13"/>
  <c r="K189" i="13"/>
  <c r="I189" i="13"/>
  <c r="P187" i="13"/>
  <c r="R187" i="13" s="1"/>
  <c r="O187" i="13"/>
  <c r="O186" i="13" s="1"/>
  <c r="M187" i="13"/>
  <c r="K187" i="13"/>
  <c r="K186" i="13" s="1"/>
  <c r="I187" i="13"/>
  <c r="I186" i="13" s="1"/>
  <c r="P185" i="13"/>
  <c r="R185" i="13" s="1"/>
  <c r="O185" i="13"/>
  <c r="M185" i="13"/>
  <c r="K185" i="13"/>
  <c r="I185" i="13"/>
  <c r="P184" i="13"/>
  <c r="R184" i="13" s="1"/>
  <c r="O184" i="13"/>
  <c r="M184" i="13"/>
  <c r="K184" i="13"/>
  <c r="I184" i="13"/>
  <c r="P183" i="13"/>
  <c r="R183" i="13" s="1"/>
  <c r="O183" i="13"/>
  <c r="M183" i="13"/>
  <c r="K183" i="13"/>
  <c r="I183" i="13"/>
  <c r="P182" i="13"/>
  <c r="R182" i="13" s="1"/>
  <c r="O182" i="13"/>
  <c r="M182" i="13"/>
  <c r="K182" i="13"/>
  <c r="I182" i="13"/>
  <c r="P181" i="13"/>
  <c r="R181" i="13" s="1"/>
  <c r="O181" i="13"/>
  <c r="M181" i="13"/>
  <c r="K181" i="13"/>
  <c r="I181" i="13"/>
  <c r="P180" i="13"/>
  <c r="R180" i="13" s="1"/>
  <c r="O180" i="13"/>
  <c r="M180" i="13"/>
  <c r="K180" i="13"/>
  <c r="Q180" i="13" s="1"/>
  <c r="I180" i="13"/>
  <c r="P179" i="13"/>
  <c r="R179" i="13" s="1"/>
  <c r="O179" i="13"/>
  <c r="M179" i="13"/>
  <c r="K179" i="13"/>
  <c r="I179" i="13"/>
  <c r="P178" i="13"/>
  <c r="R178" i="13" s="1"/>
  <c r="O178" i="13"/>
  <c r="M178" i="13"/>
  <c r="K178" i="13"/>
  <c r="I178" i="13"/>
  <c r="P177" i="13"/>
  <c r="R177" i="13" s="1"/>
  <c r="O177" i="13"/>
  <c r="M177" i="13"/>
  <c r="K177" i="13"/>
  <c r="I177" i="13"/>
  <c r="P175" i="13"/>
  <c r="R175" i="13" s="1"/>
  <c r="O175" i="13"/>
  <c r="M175" i="13"/>
  <c r="K175" i="13"/>
  <c r="I175" i="13"/>
  <c r="P174" i="13"/>
  <c r="R174" i="13" s="1"/>
  <c r="O174" i="13"/>
  <c r="M174" i="13"/>
  <c r="K174" i="13"/>
  <c r="I174" i="13"/>
  <c r="P173" i="13"/>
  <c r="R173" i="13" s="1"/>
  <c r="O173" i="13"/>
  <c r="M173" i="13"/>
  <c r="K173" i="13"/>
  <c r="I173" i="13"/>
  <c r="P171" i="13"/>
  <c r="R171" i="13" s="1"/>
  <c r="O171" i="13"/>
  <c r="M171" i="13"/>
  <c r="K171" i="13"/>
  <c r="I171" i="13"/>
  <c r="P170" i="13"/>
  <c r="R170" i="13" s="1"/>
  <c r="O170" i="13"/>
  <c r="M170" i="13"/>
  <c r="K170" i="13"/>
  <c r="I170" i="13"/>
  <c r="P169" i="13"/>
  <c r="R169" i="13" s="1"/>
  <c r="O169" i="13"/>
  <c r="M169" i="13"/>
  <c r="K169" i="13"/>
  <c r="I169" i="13"/>
  <c r="P165" i="13"/>
  <c r="R165" i="13" s="1"/>
  <c r="O165" i="13"/>
  <c r="O164" i="13" s="1"/>
  <c r="M165" i="13"/>
  <c r="M164" i="13" s="1"/>
  <c r="K165" i="13"/>
  <c r="I165" i="13"/>
  <c r="P163" i="13"/>
  <c r="R163" i="13" s="1"/>
  <c r="O163" i="13"/>
  <c r="M163" i="13"/>
  <c r="K163" i="13"/>
  <c r="I163" i="13"/>
  <c r="P162" i="13"/>
  <c r="R162" i="13" s="1"/>
  <c r="O162" i="13"/>
  <c r="M162" i="13"/>
  <c r="K162" i="13"/>
  <c r="I162" i="13"/>
  <c r="P161" i="13"/>
  <c r="R161" i="13" s="1"/>
  <c r="O161" i="13"/>
  <c r="M161" i="13"/>
  <c r="K161" i="13"/>
  <c r="I161" i="13"/>
  <c r="P160" i="13"/>
  <c r="R160" i="13" s="1"/>
  <c r="O160" i="13"/>
  <c r="M160" i="13"/>
  <c r="K160" i="13"/>
  <c r="Q160" i="13" s="1"/>
  <c r="I160" i="13"/>
  <c r="P159" i="13"/>
  <c r="R159" i="13" s="1"/>
  <c r="O159" i="13"/>
  <c r="O158" i="13" s="1"/>
  <c r="M159" i="13"/>
  <c r="K159" i="13"/>
  <c r="I159" i="13"/>
  <c r="P156" i="13"/>
  <c r="R156" i="13" s="1"/>
  <c r="O156" i="13"/>
  <c r="M156" i="13"/>
  <c r="K156" i="13"/>
  <c r="I156" i="13"/>
  <c r="P155" i="13"/>
  <c r="R155" i="13" s="1"/>
  <c r="O155" i="13"/>
  <c r="M155" i="13"/>
  <c r="K155" i="13"/>
  <c r="I155" i="13"/>
  <c r="P154" i="13"/>
  <c r="R154" i="13" s="1"/>
  <c r="O154" i="13"/>
  <c r="M154" i="13"/>
  <c r="K154" i="13"/>
  <c r="I154" i="13"/>
  <c r="P153" i="13"/>
  <c r="R153" i="13" s="1"/>
  <c r="O153" i="13"/>
  <c r="M153" i="13"/>
  <c r="K153" i="13"/>
  <c r="I153" i="13"/>
  <c r="P152" i="13"/>
  <c r="R152" i="13" s="1"/>
  <c r="O152" i="13"/>
  <c r="M152" i="13"/>
  <c r="K152" i="13"/>
  <c r="I152" i="13"/>
  <c r="P151" i="13"/>
  <c r="R151" i="13" s="1"/>
  <c r="O151" i="13"/>
  <c r="M151" i="13"/>
  <c r="K151" i="13"/>
  <c r="I151" i="13"/>
  <c r="P150" i="13"/>
  <c r="R150" i="13" s="1"/>
  <c r="O150" i="13"/>
  <c r="M150" i="13"/>
  <c r="K150" i="13"/>
  <c r="I150" i="13"/>
  <c r="P149" i="13"/>
  <c r="R149" i="13" s="1"/>
  <c r="O149" i="13"/>
  <c r="M149" i="13"/>
  <c r="K149" i="13"/>
  <c r="I149" i="13"/>
  <c r="P148" i="13"/>
  <c r="R148" i="13" s="1"/>
  <c r="O148" i="13"/>
  <c r="M148" i="13"/>
  <c r="K148" i="13"/>
  <c r="Q148" i="13" s="1"/>
  <c r="I148" i="13"/>
  <c r="P147" i="13"/>
  <c r="R147" i="13" s="1"/>
  <c r="O147" i="13"/>
  <c r="M147" i="13"/>
  <c r="K147" i="13"/>
  <c r="I147" i="13"/>
  <c r="P146" i="13"/>
  <c r="R146" i="13" s="1"/>
  <c r="O146" i="13"/>
  <c r="M146" i="13"/>
  <c r="K146" i="13"/>
  <c r="I146" i="13"/>
  <c r="P145" i="13"/>
  <c r="R145" i="13" s="1"/>
  <c r="O145" i="13"/>
  <c r="M145" i="13"/>
  <c r="K145" i="13"/>
  <c r="I145" i="13"/>
  <c r="P144" i="13"/>
  <c r="R144" i="13" s="1"/>
  <c r="O144" i="13"/>
  <c r="M144" i="13"/>
  <c r="K144" i="13"/>
  <c r="I144" i="13"/>
  <c r="P143" i="13"/>
  <c r="R143" i="13" s="1"/>
  <c r="O143" i="13"/>
  <c r="M143" i="13"/>
  <c r="K143" i="13"/>
  <c r="I143" i="13"/>
  <c r="P142" i="13"/>
  <c r="R142" i="13" s="1"/>
  <c r="O142" i="13"/>
  <c r="M142" i="13"/>
  <c r="K142" i="13"/>
  <c r="I142" i="13"/>
  <c r="P141" i="13"/>
  <c r="R141" i="13" s="1"/>
  <c r="O141" i="13"/>
  <c r="M141" i="13"/>
  <c r="K141" i="13"/>
  <c r="I141" i="13"/>
  <c r="P140" i="13"/>
  <c r="R140" i="13" s="1"/>
  <c r="O140" i="13"/>
  <c r="M140" i="13"/>
  <c r="K140" i="13"/>
  <c r="I140" i="13"/>
  <c r="P139" i="13"/>
  <c r="R139" i="13" s="1"/>
  <c r="O139" i="13"/>
  <c r="M139" i="13"/>
  <c r="K139" i="13"/>
  <c r="I139" i="13"/>
  <c r="P138" i="13"/>
  <c r="R138" i="13" s="1"/>
  <c r="O138" i="13"/>
  <c r="M138" i="13"/>
  <c r="K138" i="13"/>
  <c r="I138" i="13"/>
  <c r="P137" i="13"/>
  <c r="R137" i="13" s="1"/>
  <c r="O137" i="13"/>
  <c r="M137" i="13"/>
  <c r="K137" i="13"/>
  <c r="I137" i="13"/>
  <c r="P136" i="13"/>
  <c r="R136" i="13" s="1"/>
  <c r="O136" i="13"/>
  <c r="M136" i="13"/>
  <c r="K136" i="13"/>
  <c r="I136" i="13"/>
  <c r="P135" i="13"/>
  <c r="R135" i="13" s="1"/>
  <c r="O135" i="13"/>
  <c r="M135" i="13"/>
  <c r="K135" i="13"/>
  <c r="I135" i="13"/>
  <c r="P134" i="13"/>
  <c r="R134" i="13" s="1"/>
  <c r="O134" i="13"/>
  <c r="M134" i="13"/>
  <c r="K134" i="13"/>
  <c r="I134" i="13"/>
  <c r="P132" i="13"/>
  <c r="R132" i="13" s="1"/>
  <c r="O132" i="13"/>
  <c r="M132" i="13"/>
  <c r="K132" i="13"/>
  <c r="I132" i="13"/>
  <c r="P131" i="13"/>
  <c r="R131" i="13" s="1"/>
  <c r="O131" i="13"/>
  <c r="M131" i="13"/>
  <c r="K131" i="13"/>
  <c r="I131" i="13"/>
  <c r="P130" i="13"/>
  <c r="R130" i="13" s="1"/>
  <c r="O130" i="13"/>
  <c r="M130" i="13"/>
  <c r="K130" i="13"/>
  <c r="I130" i="13"/>
  <c r="O127" i="13"/>
  <c r="J127" i="13"/>
  <c r="I127" i="13"/>
  <c r="O126" i="13"/>
  <c r="M126" i="13"/>
  <c r="J126" i="13"/>
  <c r="K126" i="13" s="1"/>
  <c r="I126" i="13"/>
  <c r="I125" i="13" s="1"/>
  <c r="O124" i="13"/>
  <c r="M124" i="13"/>
  <c r="J124" i="13"/>
  <c r="K124" i="13" s="1"/>
  <c r="I124" i="13"/>
  <c r="P123" i="13"/>
  <c r="R123" i="13" s="1"/>
  <c r="O123" i="13"/>
  <c r="M123" i="13"/>
  <c r="K123" i="13"/>
  <c r="I123" i="13"/>
  <c r="P122" i="13"/>
  <c r="R122" i="13" s="1"/>
  <c r="O122" i="13"/>
  <c r="M122" i="13"/>
  <c r="K122" i="13"/>
  <c r="I122" i="13"/>
  <c r="P121" i="13"/>
  <c r="R121" i="13" s="1"/>
  <c r="O121" i="13"/>
  <c r="M121" i="13"/>
  <c r="K121" i="13"/>
  <c r="I121" i="13"/>
  <c r="P120" i="13"/>
  <c r="R120" i="13" s="1"/>
  <c r="O120" i="13"/>
  <c r="M120" i="13"/>
  <c r="K120" i="13"/>
  <c r="I120" i="13"/>
  <c r="P119" i="13"/>
  <c r="R119" i="13" s="1"/>
  <c r="O119" i="13"/>
  <c r="M119" i="13"/>
  <c r="K119" i="13"/>
  <c r="I119" i="13"/>
  <c r="P118" i="13"/>
  <c r="R118" i="13" s="1"/>
  <c r="O118" i="13"/>
  <c r="M118" i="13"/>
  <c r="K118" i="13"/>
  <c r="I118" i="13"/>
  <c r="P117" i="13"/>
  <c r="R117" i="13" s="1"/>
  <c r="O117" i="13"/>
  <c r="M117" i="13"/>
  <c r="K117" i="13"/>
  <c r="I117" i="13"/>
  <c r="P116" i="13"/>
  <c r="R116" i="13" s="1"/>
  <c r="O116" i="13"/>
  <c r="M116" i="13"/>
  <c r="K116" i="13"/>
  <c r="Q116" i="13" s="1"/>
  <c r="I116" i="13"/>
  <c r="P115" i="13"/>
  <c r="R115" i="13" s="1"/>
  <c r="O115" i="13"/>
  <c r="M115" i="13"/>
  <c r="K115" i="13"/>
  <c r="I115" i="13"/>
  <c r="P114" i="13"/>
  <c r="R114" i="13" s="1"/>
  <c r="O114" i="13"/>
  <c r="M114" i="13"/>
  <c r="K114" i="13"/>
  <c r="I114" i="13"/>
  <c r="P113" i="13"/>
  <c r="R113" i="13" s="1"/>
  <c r="O113" i="13"/>
  <c r="M113" i="13"/>
  <c r="K113" i="13"/>
  <c r="I113" i="13"/>
  <c r="P111" i="13"/>
  <c r="R111" i="13" s="1"/>
  <c r="O111" i="13"/>
  <c r="O110" i="13" s="1"/>
  <c r="M111" i="13"/>
  <c r="K111" i="13"/>
  <c r="K110" i="13" s="1"/>
  <c r="I111" i="13"/>
  <c r="I110" i="13" s="1"/>
  <c r="P109" i="13"/>
  <c r="R109" i="13" s="1"/>
  <c r="O109" i="13"/>
  <c r="M109" i="13"/>
  <c r="K109" i="13"/>
  <c r="I109" i="13"/>
  <c r="P108" i="13"/>
  <c r="R108" i="13" s="1"/>
  <c r="O108" i="13"/>
  <c r="M108" i="13"/>
  <c r="K108" i="13"/>
  <c r="I108" i="13"/>
  <c r="P107" i="13"/>
  <c r="R107" i="13" s="1"/>
  <c r="O107" i="13"/>
  <c r="M107" i="13"/>
  <c r="K107" i="13"/>
  <c r="I107" i="13"/>
  <c r="I105" i="13" s="1"/>
  <c r="O106" i="13"/>
  <c r="M106" i="13"/>
  <c r="J106" i="13"/>
  <c r="P106" i="13" s="1"/>
  <c r="R106" i="13" s="1"/>
  <c r="I106" i="13"/>
  <c r="P104" i="13"/>
  <c r="R104" i="13" s="1"/>
  <c r="O104" i="13"/>
  <c r="M104" i="13"/>
  <c r="K104" i="13"/>
  <c r="I104" i="13"/>
  <c r="P103" i="13"/>
  <c r="R103" i="13" s="1"/>
  <c r="O103" i="13"/>
  <c r="M103" i="13"/>
  <c r="K103" i="13"/>
  <c r="I103" i="13"/>
  <c r="P102" i="13"/>
  <c r="R102" i="13" s="1"/>
  <c r="O102" i="13"/>
  <c r="M102" i="13"/>
  <c r="K102" i="13"/>
  <c r="I102" i="13"/>
  <c r="P101" i="13"/>
  <c r="R101" i="13" s="1"/>
  <c r="O101" i="13"/>
  <c r="M101" i="13"/>
  <c r="K101" i="13"/>
  <c r="I101" i="13"/>
  <c r="O100" i="13"/>
  <c r="L100" i="13"/>
  <c r="M100" i="13" s="1"/>
  <c r="K100" i="13"/>
  <c r="I100" i="13"/>
  <c r="P99" i="13"/>
  <c r="R99" i="13" s="1"/>
  <c r="O99" i="13"/>
  <c r="M99" i="13"/>
  <c r="K99" i="13"/>
  <c r="I99" i="13"/>
  <c r="P98" i="13"/>
  <c r="R98" i="13" s="1"/>
  <c r="O98" i="13"/>
  <c r="M98" i="13"/>
  <c r="K98" i="13"/>
  <c r="I98" i="13"/>
  <c r="P97" i="13"/>
  <c r="R97" i="13" s="1"/>
  <c r="O97" i="13"/>
  <c r="M97" i="13"/>
  <c r="K97" i="13"/>
  <c r="I97" i="13"/>
  <c r="P96" i="13"/>
  <c r="R96" i="13" s="1"/>
  <c r="O96" i="13"/>
  <c r="M96" i="13"/>
  <c r="K96" i="13"/>
  <c r="I96" i="13"/>
  <c r="P95" i="13"/>
  <c r="R95" i="13" s="1"/>
  <c r="O95" i="13"/>
  <c r="M95" i="13"/>
  <c r="K95" i="13"/>
  <c r="I95" i="13"/>
  <c r="P94" i="13"/>
  <c r="R94" i="13" s="1"/>
  <c r="O94" i="13"/>
  <c r="M94" i="13"/>
  <c r="K94" i="13"/>
  <c r="I94" i="13"/>
  <c r="O93" i="13"/>
  <c r="L93" i="13"/>
  <c r="P93" i="13" s="1"/>
  <c r="R93" i="13" s="1"/>
  <c r="K93" i="13"/>
  <c r="I93" i="13"/>
  <c r="P92" i="13"/>
  <c r="R92" i="13" s="1"/>
  <c r="O92" i="13"/>
  <c r="M92" i="13"/>
  <c r="K92" i="13"/>
  <c r="I92" i="13"/>
  <c r="O90" i="13"/>
  <c r="M90" i="13"/>
  <c r="J90" i="13"/>
  <c r="P90" i="13" s="1"/>
  <c r="R90" i="13" s="1"/>
  <c r="I90" i="13"/>
  <c r="O89" i="13"/>
  <c r="M89" i="13"/>
  <c r="J89" i="13"/>
  <c r="K89" i="13" s="1"/>
  <c r="Q89" i="13" s="1"/>
  <c r="I89" i="13"/>
  <c r="O88" i="13"/>
  <c r="M88" i="13"/>
  <c r="J88" i="13"/>
  <c r="P88" i="13" s="1"/>
  <c r="R88" i="13" s="1"/>
  <c r="I88" i="13"/>
  <c r="O87" i="13"/>
  <c r="M87" i="13"/>
  <c r="J87" i="13"/>
  <c r="I87" i="13"/>
  <c r="O86" i="13"/>
  <c r="M86" i="13"/>
  <c r="J86" i="13"/>
  <c r="I86" i="13"/>
  <c r="O85" i="13"/>
  <c r="M85" i="13"/>
  <c r="J85" i="13"/>
  <c r="K85" i="13" s="1"/>
  <c r="I85" i="13"/>
  <c r="O84" i="13"/>
  <c r="M84" i="13"/>
  <c r="J84" i="13"/>
  <c r="K84" i="13" s="1"/>
  <c r="I84" i="13"/>
  <c r="O83" i="13"/>
  <c r="M83" i="13"/>
  <c r="J83" i="13"/>
  <c r="I83" i="13"/>
  <c r="O82" i="13"/>
  <c r="M82" i="13"/>
  <c r="J82" i="13"/>
  <c r="K82" i="13" s="1"/>
  <c r="I82" i="13"/>
  <c r="P78" i="13"/>
  <c r="R78" i="13" s="1"/>
  <c r="O78" i="13"/>
  <c r="O77" i="13" s="1"/>
  <c r="M78" i="13"/>
  <c r="M77" i="13" s="1"/>
  <c r="K78" i="13"/>
  <c r="K77" i="13" s="1"/>
  <c r="I78" i="13"/>
  <c r="I77" i="13" s="1"/>
  <c r="P76" i="13"/>
  <c r="R76" i="13" s="1"/>
  <c r="O76" i="13"/>
  <c r="M76" i="13"/>
  <c r="K76" i="13"/>
  <c r="I76" i="13"/>
  <c r="P75" i="13"/>
  <c r="R75" i="13" s="1"/>
  <c r="O75" i="13"/>
  <c r="M75" i="13"/>
  <c r="K75" i="13"/>
  <c r="I75" i="13"/>
  <c r="P74" i="13"/>
  <c r="R74" i="13" s="1"/>
  <c r="O74" i="13"/>
  <c r="M74" i="13"/>
  <c r="K74" i="13"/>
  <c r="I74" i="13"/>
  <c r="P72" i="13"/>
  <c r="R72" i="13" s="1"/>
  <c r="O72" i="13"/>
  <c r="M72" i="13"/>
  <c r="K72" i="13"/>
  <c r="I72" i="13"/>
  <c r="P71" i="13"/>
  <c r="R71" i="13" s="1"/>
  <c r="O71" i="13"/>
  <c r="M71" i="13"/>
  <c r="K71" i="13"/>
  <c r="I71" i="13"/>
  <c r="O69" i="13"/>
  <c r="M69" i="13"/>
  <c r="J69" i="13"/>
  <c r="P69" i="13" s="1"/>
  <c r="R69" i="13" s="1"/>
  <c r="I69" i="13"/>
  <c r="O68" i="13"/>
  <c r="M68" i="13"/>
  <c r="J68" i="13"/>
  <c r="I68" i="13"/>
  <c r="O67" i="13"/>
  <c r="M67" i="13"/>
  <c r="J67" i="13"/>
  <c r="P67" i="13" s="1"/>
  <c r="R67" i="13" s="1"/>
  <c r="I67" i="13"/>
  <c r="O66" i="13"/>
  <c r="M66" i="13"/>
  <c r="J66" i="13"/>
  <c r="K66" i="13" s="1"/>
  <c r="I66" i="13"/>
  <c r="O65" i="13"/>
  <c r="M65" i="13"/>
  <c r="J65" i="13"/>
  <c r="P65" i="13" s="1"/>
  <c r="R65" i="13" s="1"/>
  <c r="I65" i="13"/>
  <c r="O64" i="13"/>
  <c r="M64" i="13"/>
  <c r="J64" i="13"/>
  <c r="K64" i="13" s="1"/>
  <c r="I64" i="13"/>
  <c r="O63" i="13"/>
  <c r="M63" i="13"/>
  <c r="J63" i="13"/>
  <c r="I63" i="13"/>
  <c r="O62" i="13"/>
  <c r="M62" i="13"/>
  <c r="J62" i="13"/>
  <c r="I62" i="13"/>
  <c r="P61" i="13"/>
  <c r="R61" i="13" s="1"/>
  <c r="O61" i="13"/>
  <c r="M61" i="13"/>
  <c r="K61" i="13"/>
  <c r="I61" i="13"/>
  <c r="O60" i="13"/>
  <c r="M60" i="13"/>
  <c r="J60" i="13"/>
  <c r="I60" i="13"/>
  <c r="O59" i="13"/>
  <c r="M59" i="13"/>
  <c r="J59" i="13"/>
  <c r="I59" i="13"/>
  <c r="O58" i="13"/>
  <c r="M58" i="13"/>
  <c r="J58" i="13"/>
  <c r="P58" i="13" s="1"/>
  <c r="R58" i="13" s="1"/>
  <c r="I58" i="13"/>
  <c r="P57" i="13"/>
  <c r="R57" i="13" s="1"/>
  <c r="O57" i="13"/>
  <c r="M57" i="13"/>
  <c r="K57" i="13"/>
  <c r="I57" i="13"/>
  <c r="P54" i="13"/>
  <c r="R54" i="13" s="1"/>
  <c r="O54" i="13"/>
  <c r="M54" i="13"/>
  <c r="K54" i="13"/>
  <c r="I54" i="13"/>
  <c r="P53" i="13"/>
  <c r="R53" i="13" s="1"/>
  <c r="O53" i="13"/>
  <c r="O52" i="13" s="1"/>
  <c r="M53" i="13"/>
  <c r="K53" i="13"/>
  <c r="I53" i="13"/>
  <c r="P51" i="13"/>
  <c r="R51" i="13" s="1"/>
  <c r="O51" i="13"/>
  <c r="M51" i="13"/>
  <c r="K51" i="13"/>
  <c r="I51" i="13"/>
  <c r="P50" i="13"/>
  <c r="R50" i="13" s="1"/>
  <c r="O50" i="13"/>
  <c r="M50" i="13"/>
  <c r="K50" i="13"/>
  <c r="I50" i="13"/>
  <c r="P49" i="13"/>
  <c r="R49" i="13" s="1"/>
  <c r="O49" i="13"/>
  <c r="M49" i="13"/>
  <c r="K49" i="13"/>
  <c r="I49" i="13"/>
  <c r="P47" i="13"/>
  <c r="R47" i="13" s="1"/>
  <c r="O47" i="13"/>
  <c r="M47" i="13"/>
  <c r="K47" i="13"/>
  <c r="I47" i="13"/>
  <c r="P46" i="13"/>
  <c r="R46" i="13" s="1"/>
  <c r="O46" i="13"/>
  <c r="O45" i="13" s="1"/>
  <c r="M46" i="13"/>
  <c r="K46" i="13"/>
  <c r="K45" i="13" s="1"/>
  <c r="I46" i="13"/>
  <c r="P43" i="13"/>
  <c r="R43" i="13" s="1"/>
  <c r="O43" i="13"/>
  <c r="M43" i="13"/>
  <c r="K43" i="13"/>
  <c r="I43" i="13"/>
  <c r="P42" i="13"/>
  <c r="R42" i="13" s="1"/>
  <c r="O42" i="13"/>
  <c r="M42" i="13"/>
  <c r="K42" i="13"/>
  <c r="K41" i="13" s="1"/>
  <c r="I42" i="13"/>
  <c r="O40" i="13"/>
  <c r="O39" i="13" s="1"/>
  <c r="M40" i="13"/>
  <c r="J40" i="13"/>
  <c r="I40" i="13"/>
  <c r="I39" i="13" s="1"/>
  <c r="O38" i="13"/>
  <c r="O37" i="13" s="1"/>
  <c r="M38" i="13"/>
  <c r="J38" i="13"/>
  <c r="P38" i="13" s="1"/>
  <c r="R38" i="13" s="1"/>
  <c r="I38" i="13"/>
  <c r="M37" i="13"/>
  <c r="I37" i="13"/>
  <c r="P36" i="13"/>
  <c r="R36" i="13" s="1"/>
  <c r="O36" i="13"/>
  <c r="M36" i="13"/>
  <c r="K36" i="13"/>
  <c r="I36" i="13"/>
  <c r="P35" i="13"/>
  <c r="R35" i="13" s="1"/>
  <c r="O35" i="13"/>
  <c r="M35" i="13"/>
  <c r="K35" i="13"/>
  <c r="I35" i="13"/>
  <c r="P34" i="13"/>
  <c r="R34" i="13" s="1"/>
  <c r="O34" i="13"/>
  <c r="M34" i="13"/>
  <c r="K34" i="13"/>
  <c r="I34" i="13"/>
  <c r="P33" i="13"/>
  <c r="R33" i="13" s="1"/>
  <c r="O33" i="13"/>
  <c r="M33" i="13"/>
  <c r="K33" i="13"/>
  <c r="I33" i="13"/>
  <c r="P32" i="13"/>
  <c r="R32" i="13" s="1"/>
  <c r="O32" i="13"/>
  <c r="M32" i="13"/>
  <c r="K32" i="13"/>
  <c r="I32" i="13"/>
  <c r="P30" i="13"/>
  <c r="R30" i="13" s="1"/>
  <c r="O30" i="13"/>
  <c r="M30" i="13"/>
  <c r="K30" i="13"/>
  <c r="I30" i="13"/>
  <c r="P29" i="13"/>
  <c r="R29" i="13" s="1"/>
  <c r="O29" i="13"/>
  <c r="M29" i="13"/>
  <c r="K29" i="13"/>
  <c r="I29" i="13"/>
  <c r="P28" i="13"/>
  <c r="R28" i="13" s="1"/>
  <c r="O28" i="13"/>
  <c r="M28" i="13"/>
  <c r="K28" i="13"/>
  <c r="I28" i="13"/>
  <c r="P27" i="13"/>
  <c r="R27" i="13" s="1"/>
  <c r="O27" i="13"/>
  <c r="M27" i="13"/>
  <c r="K27" i="13"/>
  <c r="I27" i="13"/>
  <c r="P26" i="13"/>
  <c r="R26" i="13" s="1"/>
  <c r="O26" i="13"/>
  <c r="M26" i="13"/>
  <c r="K26" i="13"/>
  <c r="I26" i="13"/>
  <c r="P25" i="13"/>
  <c r="R25" i="13" s="1"/>
  <c r="O25" i="13"/>
  <c r="M25" i="13"/>
  <c r="K25" i="13"/>
  <c r="I25" i="13"/>
  <c r="P24" i="13"/>
  <c r="R24" i="13" s="1"/>
  <c r="O24" i="13"/>
  <c r="M24" i="13"/>
  <c r="K24" i="13"/>
  <c r="I24" i="13"/>
  <c r="P23" i="13"/>
  <c r="R23" i="13" s="1"/>
  <c r="O23" i="13"/>
  <c r="M23" i="13"/>
  <c r="K23" i="13"/>
  <c r="I23" i="13"/>
  <c r="P22" i="13"/>
  <c r="R22" i="13" s="1"/>
  <c r="O22" i="13"/>
  <c r="M22" i="13"/>
  <c r="K22" i="13"/>
  <c r="I22" i="13"/>
  <c r="P21" i="13"/>
  <c r="R21" i="13" s="1"/>
  <c r="O21" i="13"/>
  <c r="M21" i="13"/>
  <c r="K21" i="13"/>
  <c r="I21" i="13"/>
  <c r="P20" i="13"/>
  <c r="R20" i="13" s="1"/>
  <c r="O20" i="13"/>
  <c r="M20" i="13"/>
  <c r="K20" i="13"/>
  <c r="I20" i="13"/>
  <c r="P19" i="13"/>
  <c r="R19" i="13" s="1"/>
  <c r="O19" i="13"/>
  <c r="M19" i="13"/>
  <c r="K19" i="13"/>
  <c r="I19" i="13"/>
  <c r="P17" i="13"/>
  <c r="R17" i="13" s="1"/>
  <c r="O17" i="13"/>
  <c r="M17" i="13"/>
  <c r="K17" i="13"/>
  <c r="I17" i="13"/>
  <c r="P16" i="13"/>
  <c r="R16" i="13" s="1"/>
  <c r="O16" i="13"/>
  <c r="M16" i="13"/>
  <c r="M15" i="13" s="1"/>
  <c r="K16" i="13"/>
  <c r="I16" i="13"/>
  <c r="P13" i="13"/>
  <c r="R13" i="13" s="1"/>
  <c r="O13" i="13"/>
  <c r="M13" i="13"/>
  <c r="K13" i="13"/>
  <c r="I13" i="13"/>
  <c r="K172" i="13" l="1"/>
  <c r="K15" i="13"/>
  <c r="I45" i="13"/>
  <c r="K70" i="13"/>
  <c r="Q117" i="13"/>
  <c r="O188" i="13"/>
  <c r="I256" i="13"/>
  <c r="Q295" i="13"/>
  <c r="S295" i="13" s="1"/>
  <c r="M430" i="13"/>
  <c r="Q436" i="13"/>
  <c r="Q448" i="13"/>
  <c r="Q468" i="13"/>
  <c r="Q550" i="13"/>
  <c r="I655" i="13"/>
  <c r="I15" i="13"/>
  <c r="I56" i="13"/>
  <c r="K230" i="13"/>
  <c r="I176" i="13"/>
  <c r="Q268" i="13"/>
  <c r="Q299" i="13"/>
  <c r="S299" i="13" s="1"/>
  <c r="Q311" i="13"/>
  <c r="S311" i="13" s="1"/>
  <c r="Q317" i="13"/>
  <c r="Q391" i="13"/>
  <c r="Q460" i="13"/>
  <c r="Q535" i="13"/>
  <c r="Q579" i="13"/>
  <c r="S579" i="13" s="1"/>
  <c r="Q617" i="13"/>
  <c r="Q614" i="13" s="1"/>
  <c r="Q648" i="13"/>
  <c r="O379" i="13"/>
  <c r="Q20" i="13"/>
  <c r="Q165" i="13"/>
  <c r="Q164" i="13" s="1"/>
  <c r="M168" i="13"/>
  <c r="Q310" i="13"/>
  <c r="S310" i="13" s="1"/>
  <c r="Q382" i="13"/>
  <c r="I414" i="13"/>
  <c r="K502" i="13"/>
  <c r="I508" i="13"/>
  <c r="Q641" i="13"/>
  <c r="S641" i="13" s="1"/>
  <c r="Q24" i="13"/>
  <c r="S24" i="13" s="1"/>
  <c r="Q25" i="13"/>
  <c r="Q26" i="13"/>
  <c r="K40" i="13"/>
  <c r="K39" i="13" s="1"/>
  <c r="P40" i="13"/>
  <c r="R40" i="13" s="1"/>
  <c r="Q47" i="13"/>
  <c r="S47" i="13" s="1"/>
  <c r="P60" i="13"/>
  <c r="R60" i="13" s="1"/>
  <c r="K60" i="13"/>
  <c r="P63" i="13"/>
  <c r="R63" i="13" s="1"/>
  <c r="K63" i="13"/>
  <c r="Q63" i="13"/>
  <c r="S63" i="13" s="1"/>
  <c r="Q74" i="13"/>
  <c r="I73" i="13"/>
  <c r="O73" i="13"/>
  <c r="P83" i="13"/>
  <c r="R83" i="13" s="1"/>
  <c r="K83" i="13"/>
  <c r="K86" i="13"/>
  <c r="Q86" i="13" s="1"/>
  <c r="S86" i="13" s="1"/>
  <c r="P86" i="13"/>
  <c r="R86" i="13" s="1"/>
  <c r="P87" i="13"/>
  <c r="R87" i="13" s="1"/>
  <c r="K87" i="13"/>
  <c r="O81" i="13"/>
  <c r="Q97" i="13"/>
  <c r="S97" i="13" s="1"/>
  <c r="Q107" i="13"/>
  <c r="S107" i="13" s="1"/>
  <c r="Q108" i="13"/>
  <c r="S108" i="13" s="1"/>
  <c r="O105" i="13"/>
  <c r="Q114" i="13"/>
  <c r="Q122" i="13"/>
  <c r="K127" i="13"/>
  <c r="K125" i="13" s="1"/>
  <c r="L127" i="13"/>
  <c r="M127" i="13" s="1"/>
  <c r="Q127" i="13" s="1"/>
  <c r="Q125" i="13" s="1"/>
  <c r="Q132" i="13"/>
  <c r="S132" i="13" s="1"/>
  <c r="Q135" i="13"/>
  <c r="S135" i="13" s="1"/>
  <c r="Q138" i="13"/>
  <c r="S138" i="13" s="1"/>
  <c r="Q139" i="13"/>
  <c r="Q140" i="13"/>
  <c r="S140" i="13" s="1"/>
  <c r="Q142" i="13"/>
  <c r="S142" i="13" s="1"/>
  <c r="Q145" i="13"/>
  <c r="S145" i="13" s="1"/>
  <c r="Q146" i="13"/>
  <c r="S146" i="13" s="1"/>
  <c r="Q147" i="13"/>
  <c r="S147" i="13" s="1"/>
  <c r="S148" i="13"/>
  <c r="Q151" i="13"/>
  <c r="Q154" i="13"/>
  <c r="S154" i="13" s="1"/>
  <c r="Q155" i="13"/>
  <c r="S155" i="13" s="1"/>
  <c r="Q159" i="13"/>
  <c r="Q162" i="13"/>
  <c r="Q163" i="13"/>
  <c r="Q179" i="13"/>
  <c r="S179" i="13" s="1"/>
  <c r="Q182" i="13"/>
  <c r="S182" i="13" s="1"/>
  <c r="Q218" i="13"/>
  <c r="S218" i="13" s="1"/>
  <c r="Q232" i="13"/>
  <c r="S232" i="13" s="1"/>
  <c r="Q233" i="13"/>
  <c r="Q242" i="13"/>
  <c r="Q250" i="13"/>
  <c r="S250" i="13" s="1"/>
  <c r="Q259" i="13"/>
  <c r="S259" i="13" s="1"/>
  <c r="Q260" i="13"/>
  <c r="S260" i="13" s="1"/>
  <c r="Q261" i="13"/>
  <c r="Q267" i="13"/>
  <c r="Q273" i="13"/>
  <c r="Q282" i="13"/>
  <c r="Q286" i="13"/>
  <c r="Q290" i="13"/>
  <c r="Q292" i="13"/>
  <c r="S292" i="13" s="1"/>
  <c r="S303" i="13"/>
  <c r="Q304" i="13"/>
  <c r="S304" i="13" s="1"/>
  <c r="Q305" i="13"/>
  <c r="S305" i="13" s="1"/>
  <c r="Q306" i="13"/>
  <c r="S306" i="13" s="1"/>
  <c r="Q307" i="13"/>
  <c r="S307" i="13" s="1"/>
  <c r="Q312" i="13"/>
  <c r="S312" i="13" s="1"/>
  <c r="Q313" i="13"/>
  <c r="S313" i="13" s="1"/>
  <c r="Q314" i="13"/>
  <c r="Q315" i="13"/>
  <c r="S315" i="13" s="1"/>
  <c r="S317" i="13"/>
  <c r="Q318" i="13"/>
  <c r="S318" i="13" s="1"/>
  <c r="S320" i="13"/>
  <c r="Q323" i="13"/>
  <c r="S323" i="13" s="1"/>
  <c r="Q327" i="13"/>
  <c r="S327" i="13" s="1"/>
  <c r="Q339" i="13"/>
  <c r="S339" i="13" s="1"/>
  <c r="Q343" i="13"/>
  <c r="S343" i="13" s="1"/>
  <c r="Q347" i="13"/>
  <c r="Q351" i="13"/>
  <c r="Q365" i="13"/>
  <c r="S365" i="13" s="1"/>
  <c r="Q368" i="13"/>
  <c r="Q374" i="13"/>
  <c r="S374" i="13" s="1"/>
  <c r="Q381" i="13"/>
  <c r="S381" i="13" s="1"/>
  <c r="I386" i="13"/>
  <c r="S391" i="13"/>
  <c r="Q392" i="13"/>
  <c r="S392" i="13" s="1"/>
  <c r="O414" i="13"/>
  <c r="Q417" i="13"/>
  <c r="S417" i="13" s="1"/>
  <c r="Q423" i="13"/>
  <c r="Q422" i="13" s="1"/>
  <c r="Q424" i="13"/>
  <c r="S424" i="13" s="1"/>
  <c r="S436" i="13"/>
  <c r="Q452" i="13"/>
  <c r="S452" i="13" s="1"/>
  <c r="M451" i="13"/>
  <c r="O451" i="13"/>
  <c r="Q461" i="13"/>
  <c r="S461" i="13" s="1"/>
  <c r="Q463" i="13"/>
  <c r="Q464" i="13"/>
  <c r="Q466" i="13"/>
  <c r="S466" i="13" s="1"/>
  <c r="Q467" i="13"/>
  <c r="S467" i="13" s="1"/>
  <c r="S468" i="13"/>
  <c r="Q471" i="13"/>
  <c r="S471" i="13" s="1"/>
  <c r="Q473" i="13"/>
  <c r="Q474" i="13"/>
  <c r="S474" i="13" s="1"/>
  <c r="Q505" i="13"/>
  <c r="Q526" i="13"/>
  <c r="Q529" i="13"/>
  <c r="S529" i="13" s="1"/>
  <c r="Q536" i="13"/>
  <c r="Q543" i="13"/>
  <c r="S543" i="13" s="1"/>
  <c r="Q545" i="13"/>
  <c r="Q547" i="13"/>
  <c r="S547" i="13" s="1"/>
  <c r="Q549" i="13"/>
  <c r="S549" i="13" s="1"/>
  <c r="S550" i="13"/>
  <c r="Q552" i="13"/>
  <c r="S552" i="13" s="1"/>
  <c r="Q554" i="13"/>
  <c r="S554" i="13" s="1"/>
  <c r="Q555" i="13"/>
  <c r="S555" i="13" s="1"/>
  <c r="Q556" i="13"/>
  <c r="S556" i="13" s="1"/>
  <c r="Q560" i="13"/>
  <c r="S560" i="13" s="1"/>
  <c r="Q562" i="13"/>
  <c r="S562" i="13" s="1"/>
  <c r="Q563" i="13"/>
  <c r="S563" i="13" s="1"/>
  <c r="Q564" i="13"/>
  <c r="S564" i="13" s="1"/>
  <c r="Q568" i="13"/>
  <c r="Q570" i="13"/>
  <c r="S570" i="13" s="1"/>
  <c r="Q571" i="13"/>
  <c r="S571" i="13" s="1"/>
  <c r="S583" i="13"/>
  <c r="Q600" i="13"/>
  <c r="S600" i="13" s="1"/>
  <c r="Q604" i="13"/>
  <c r="Q618" i="13"/>
  <c r="S618" i="13" s="1"/>
  <c r="Q619" i="13"/>
  <c r="S619" i="13" s="1"/>
  <c r="Q624" i="13"/>
  <c r="S624" i="13" s="1"/>
  <c r="Q626" i="13"/>
  <c r="S626" i="13" s="1"/>
  <c r="Q627" i="13"/>
  <c r="S627" i="13" s="1"/>
  <c r="Q630" i="13"/>
  <c r="Q631" i="13"/>
  <c r="S631" i="13" s="1"/>
  <c r="Q632" i="13"/>
  <c r="S632" i="13" s="1"/>
  <c r="Q635" i="13"/>
  <c r="Q638" i="13"/>
  <c r="S638" i="13" s="1"/>
  <c r="Q640" i="13"/>
  <c r="S640" i="13" s="1"/>
  <c r="Q644" i="13"/>
  <c r="S644" i="13" s="1"/>
  <c r="Q646" i="13"/>
  <c r="S646" i="13" s="1"/>
  <c r="Q647" i="13"/>
  <c r="S647" i="13" s="1"/>
  <c r="Q653" i="13"/>
  <c r="S653" i="13" s="1"/>
  <c r="Q662" i="13"/>
  <c r="S648" i="13"/>
  <c r="S314" i="13"/>
  <c r="O18" i="13"/>
  <c r="I41" i="13"/>
  <c r="M41" i="13"/>
  <c r="P64" i="13"/>
  <c r="R64" i="13" s="1"/>
  <c r="Q95" i="13"/>
  <c r="S95" i="13" s="1"/>
  <c r="M112" i="13"/>
  <c r="Q149" i="13"/>
  <c r="S151" i="13"/>
  <c r="I168" i="13"/>
  <c r="I167" i="13" s="1"/>
  <c r="K227" i="13"/>
  <c r="Q269" i="13"/>
  <c r="Q278" i="13"/>
  <c r="Q284" i="13"/>
  <c r="S284" i="13" s="1"/>
  <c r="S286" i="13"/>
  <c r="Q297" i="13"/>
  <c r="Q366" i="13"/>
  <c r="S366" i="13" s="1"/>
  <c r="I376" i="13"/>
  <c r="O376" i="13"/>
  <c r="K398" i="13"/>
  <c r="K405" i="13"/>
  <c r="M414" i="13"/>
  <c r="Q427" i="13"/>
  <c r="S427" i="13" s="1"/>
  <c r="S464" i="13"/>
  <c r="Q465" i="13"/>
  <c r="S465" i="13" s="1"/>
  <c r="Q470" i="13"/>
  <c r="M476" i="13"/>
  <c r="Q514" i="13"/>
  <c r="S514" i="13" s="1"/>
  <c r="Q530" i="13"/>
  <c r="S530" i="13" s="1"/>
  <c r="Q575" i="13"/>
  <c r="S575" i="13" s="1"/>
  <c r="Q608" i="13"/>
  <c r="M614" i="13"/>
  <c r="Q637" i="13"/>
  <c r="S637" i="13" s="1"/>
  <c r="Q643" i="13"/>
  <c r="M655" i="13"/>
  <c r="Q21" i="13"/>
  <c r="Q29" i="13"/>
  <c r="K52" i="13"/>
  <c r="K73" i="13"/>
  <c r="P89" i="13"/>
  <c r="R89" i="13" s="1"/>
  <c r="Q121" i="13"/>
  <c r="S160" i="13"/>
  <c r="K158" i="13"/>
  <c r="Q169" i="13"/>
  <c r="Q178" i="13"/>
  <c r="S178" i="13" s="1"/>
  <c r="M188" i="13"/>
  <c r="Q200" i="13"/>
  <c r="S200" i="13" s="1"/>
  <c r="M227" i="13"/>
  <c r="Q275" i="13"/>
  <c r="S275" i="13" s="1"/>
  <c r="Q289" i="13"/>
  <c r="Q294" i="13"/>
  <c r="S294" i="13" s="1"/>
  <c r="Q302" i="13"/>
  <c r="S302" i="13" s="1"/>
  <c r="Q309" i="13"/>
  <c r="S309" i="13" s="1"/>
  <c r="Q316" i="13"/>
  <c r="S316" i="13" s="1"/>
  <c r="Q319" i="13"/>
  <c r="S319" i="13" s="1"/>
  <c r="Q322" i="13"/>
  <c r="S322" i="13" s="1"/>
  <c r="Q342" i="13"/>
  <c r="S342" i="13" s="1"/>
  <c r="Q350" i="13"/>
  <c r="S350" i="13" s="1"/>
  <c r="K376" i="13"/>
  <c r="Q389" i="13"/>
  <c r="M398" i="13"/>
  <c r="Q453" i="13"/>
  <c r="S453" i="13" s="1"/>
  <c r="Q458" i="13"/>
  <c r="S458" i="13" s="1"/>
  <c r="S460" i="13"/>
  <c r="S473" i="13"/>
  <c r="Q513" i="13"/>
  <c r="Q523" i="13"/>
  <c r="S523" i="13" s="1"/>
  <c r="Q551" i="13"/>
  <c r="S551" i="13" s="1"/>
  <c r="Q567" i="13"/>
  <c r="S567" i="13" s="1"/>
  <c r="M599" i="13"/>
  <c r="K599" i="13"/>
  <c r="Q611" i="13"/>
  <c r="I614" i="13"/>
  <c r="Q622" i="13"/>
  <c r="S622" i="13" s="1"/>
  <c r="Q625" i="13"/>
  <c r="S625" i="13" s="1"/>
  <c r="I628" i="13"/>
  <c r="Q634" i="13"/>
  <c r="S634" i="13" s="1"/>
  <c r="Q649" i="13"/>
  <c r="S649" i="13" s="1"/>
  <c r="Q652" i="13"/>
  <c r="S652" i="13" s="1"/>
  <c r="O655" i="13"/>
  <c r="S463" i="13"/>
  <c r="K31" i="13"/>
  <c r="K69" i="13"/>
  <c r="Q69" i="13" s="1"/>
  <c r="S69" i="13" s="1"/>
  <c r="Q83" i="13"/>
  <c r="O133" i="13"/>
  <c r="S139" i="13"/>
  <c r="Q196" i="13"/>
  <c r="S196" i="13" s="1"/>
  <c r="Q235" i="13"/>
  <c r="K256" i="13"/>
  <c r="Q265" i="13"/>
  <c r="S265" i="13" s="1"/>
  <c r="Q274" i="13"/>
  <c r="S274" i="13" s="1"/>
  <c r="Q283" i="13"/>
  <c r="S283" i="13" s="1"/>
  <c r="Q291" i="13"/>
  <c r="S291" i="13" s="1"/>
  <c r="Q373" i="13"/>
  <c r="Q385" i="13"/>
  <c r="S385" i="13" s="1"/>
  <c r="Q402" i="13"/>
  <c r="Q408" i="13"/>
  <c r="Q426" i="13"/>
  <c r="O430" i="13"/>
  <c r="Q475" i="13"/>
  <c r="S475" i="13" s="1"/>
  <c r="Q519" i="13"/>
  <c r="S519" i="13" s="1"/>
  <c r="O544" i="13"/>
  <c r="Q553" i="13"/>
  <c r="S553" i="13" s="1"/>
  <c r="Q557" i="13"/>
  <c r="Q569" i="13"/>
  <c r="S569" i="13" s="1"/>
  <c r="I572" i="13"/>
  <c r="Q595" i="13"/>
  <c r="S595" i="13" s="1"/>
  <c r="Q610" i="13"/>
  <c r="S610" i="13" s="1"/>
  <c r="Q636" i="13"/>
  <c r="S636" i="13" s="1"/>
  <c r="Q645" i="13"/>
  <c r="S645" i="13" s="1"/>
  <c r="Q651" i="13"/>
  <c r="S651" i="13" s="1"/>
  <c r="S261" i="13"/>
  <c r="Q28" i="13"/>
  <c r="S28" i="13" s="1"/>
  <c r="I18" i="13"/>
  <c r="Q23" i="13"/>
  <c r="S23" i="13" s="1"/>
  <c r="K90" i="13"/>
  <c r="Q90" i="13" s="1"/>
  <c r="S90" i="13" s="1"/>
  <c r="Q144" i="13"/>
  <c r="S144" i="13" s="1"/>
  <c r="Q183" i="13"/>
  <c r="S183" i="13" s="1"/>
  <c r="Q187" i="13"/>
  <c r="Q186" i="13" s="1"/>
  <c r="O230" i="13"/>
  <c r="Q234" i="13"/>
  <c r="S234" i="13" s="1"/>
  <c r="I281" i="13"/>
  <c r="Q288" i="13"/>
  <c r="S288" i="13" s="1"/>
  <c r="Q293" i="13"/>
  <c r="S293" i="13" s="1"/>
  <c r="Q301" i="13"/>
  <c r="S301" i="13" s="1"/>
  <c r="Q308" i="13"/>
  <c r="S308" i="13" s="1"/>
  <c r="Q321" i="13"/>
  <c r="S321" i="13" s="1"/>
  <c r="O324" i="13"/>
  <c r="Q367" i="13"/>
  <c r="S367" i="13" s="1"/>
  <c r="Q388" i="13"/>
  <c r="S388" i="13" s="1"/>
  <c r="Q397" i="13"/>
  <c r="Q444" i="13"/>
  <c r="S444" i="13" s="1"/>
  <c r="Q454" i="13"/>
  <c r="S454" i="13" s="1"/>
  <c r="Q455" i="13"/>
  <c r="S455" i="13" s="1"/>
  <c r="Q457" i="13"/>
  <c r="S457" i="13" s="1"/>
  <c r="Q469" i="13"/>
  <c r="S469" i="13" s="1"/>
  <c r="Q472" i="13"/>
  <c r="S472" i="13" s="1"/>
  <c r="Q522" i="13"/>
  <c r="Q538" i="13"/>
  <c r="Q566" i="13"/>
  <c r="Q591" i="13"/>
  <c r="S591" i="13" s="1"/>
  <c r="Q621" i="13"/>
  <c r="S621" i="13" s="1"/>
  <c r="M628" i="13"/>
  <c r="Q642" i="13"/>
  <c r="S642" i="13" s="1"/>
  <c r="Q654" i="13"/>
  <c r="S654" i="13" s="1"/>
  <c r="O15" i="13"/>
  <c r="Q27" i="13"/>
  <c r="S27" i="13" s="1"/>
  <c r="O31" i="13"/>
  <c r="M45" i="13"/>
  <c r="Q50" i="13"/>
  <c r="S50" i="13" s="1"/>
  <c r="P85" i="13"/>
  <c r="R85" i="13" s="1"/>
  <c r="Q96" i="13"/>
  <c r="S96" i="13" s="1"/>
  <c r="Q109" i="13"/>
  <c r="S109" i="13" s="1"/>
  <c r="Q119" i="13"/>
  <c r="K129" i="13"/>
  <c r="M133" i="13"/>
  <c r="Q137" i="13"/>
  <c r="S137" i="13" s="1"/>
  <c r="Q141" i="13"/>
  <c r="S141" i="13" s="1"/>
  <c r="Q150" i="13"/>
  <c r="S150" i="13" s="1"/>
  <c r="Q153" i="13"/>
  <c r="S153" i="13" s="1"/>
  <c r="Q156" i="13"/>
  <c r="S156" i="13" s="1"/>
  <c r="Q195" i="13"/>
  <c r="S195" i="13" s="1"/>
  <c r="K239" i="13"/>
  <c r="Q285" i="13"/>
  <c r="S285" i="13" s="1"/>
  <c r="Q298" i="13"/>
  <c r="S298" i="13" s="1"/>
  <c r="Q338" i="13"/>
  <c r="Q346" i="13"/>
  <c r="Q354" i="13"/>
  <c r="Q364" i="13"/>
  <c r="S364" i="13" s="1"/>
  <c r="Q375" i="13"/>
  <c r="S375" i="13" s="1"/>
  <c r="Q383" i="13"/>
  <c r="S383" i="13" s="1"/>
  <c r="Q401" i="13"/>
  <c r="S401" i="13" s="1"/>
  <c r="Q410" i="13"/>
  <c r="S410" i="13" s="1"/>
  <c r="K422" i="13"/>
  <c r="Q440" i="13"/>
  <c r="S440" i="13" s="1"/>
  <c r="Q459" i="13"/>
  <c r="S459" i="13" s="1"/>
  <c r="Q515" i="13"/>
  <c r="S515" i="13" s="1"/>
  <c r="Q521" i="13"/>
  <c r="Q528" i="13"/>
  <c r="Q546" i="13"/>
  <c r="S546" i="13" s="1"/>
  <c r="Q559" i="13"/>
  <c r="S559" i="13" s="1"/>
  <c r="M572" i="13"/>
  <c r="Q587" i="13"/>
  <c r="S587" i="13" s="1"/>
  <c r="Q616" i="13"/>
  <c r="Q620" i="13"/>
  <c r="S620" i="13" s="1"/>
  <c r="O628" i="13"/>
  <c r="Q660" i="13"/>
  <c r="S660" i="13" s="1"/>
  <c r="M125" i="13"/>
  <c r="S149" i="13"/>
  <c r="O614" i="13"/>
  <c r="Q22" i="13"/>
  <c r="S22" i="13" s="1"/>
  <c r="Q30" i="13"/>
  <c r="S30" i="13" s="1"/>
  <c r="M81" i="13"/>
  <c r="Q136" i="13"/>
  <c r="S136" i="13" s="1"/>
  <c r="Q143" i="13"/>
  <c r="Q152" i="13"/>
  <c r="S152" i="13" s="1"/>
  <c r="I188" i="13"/>
  <c r="Q190" i="13"/>
  <c r="S190" i="13" s="1"/>
  <c r="I227" i="13"/>
  <c r="Q229" i="13"/>
  <c r="S229" i="13" s="1"/>
  <c r="O281" i="13"/>
  <c r="Q287" i="13"/>
  <c r="S289" i="13"/>
  <c r="S297" i="13"/>
  <c r="Q300" i="13"/>
  <c r="S300" i="13" s="1"/>
  <c r="Q390" i="13"/>
  <c r="Q400" i="13"/>
  <c r="I405" i="13"/>
  <c r="K414" i="13"/>
  <c r="M418" i="13"/>
  <c r="Q449" i="13"/>
  <c r="S449" i="13" s="1"/>
  <c r="Q456" i="13"/>
  <c r="Q462" i="13"/>
  <c r="S462" i="13" s="1"/>
  <c r="S470" i="13"/>
  <c r="Q492" i="13"/>
  <c r="S492" i="13" s="1"/>
  <c r="Q501" i="13"/>
  <c r="S501" i="13" s="1"/>
  <c r="Q511" i="13"/>
  <c r="Q527" i="13"/>
  <c r="Q537" i="13"/>
  <c r="Q548" i="13"/>
  <c r="S548" i="13" s="1"/>
  <c r="Q561" i="13"/>
  <c r="S561" i="13" s="1"/>
  <c r="Q565" i="13"/>
  <c r="S565" i="13" s="1"/>
  <c r="K614" i="13"/>
  <c r="Q623" i="13"/>
  <c r="S623" i="13" s="1"/>
  <c r="S630" i="13"/>
  <c r="S643" i="13"/>
  <c r="Q650" i="13"/>
  <c r="S650" i="13" s="1"/>
  <c r="S187" i="13"/>
  <c r="S186" i="13" s="1"/>
  <c r="S290" i="13"/>
  <c r="S143" i="13"/>
  <c r="M18" i="13"/>
  <c r="Q46" i="13"/>
  <c r="S46" i="13" s="1"/>
  <c r="S45" i="13" s="1"/>
  <c r="P84" i="13"/>
  <c r="R84" i="13" s="1"/>
  <c r="O112" i="13"/>
  <c r="Q222" i="13"/>
  <c r="Q225" i="13"/>
  <c r="Q224" i="13" s="1"/>
  <c r="Q263" i="13"/>
  <c r="S263" i="13" s="1"/>
  <c r="Q266" i="13"/>
  <c r="S558" i="13"/>
  <c r="S162" i="13"/>
  <c r="K18" i="13"/>
  <c r="M48" i="13"/>
  <c r="Q61" i="13"/>
  <c r="S61" i="13" s="1"/>
  <c r="K65" i="13"/>
  <c r="Q65" i="13" s="1"/>
  <c r="S65" i="13" s="1"/>
  <c r="Q84" i="13"/>
  <c r="S84" i="13" s="1"/>
  <c r="Q94" i="13"/>
  <c r="Q98" i="13"/>
  <c r="S98" i="13" s="1"/>
  <c r="K106" i="13"/>
  <c r="K105" i="13" s="1"/>
  <c r="Q111" i="13"/>
  <c r="S111" i="13" s="1"/>
  <c r="S110" i="13" s="1"/>
  <c r="Q120" i="13"/>
  <c r="S120" i="13" s="1"/>
  <c r="Q124" i="13"/>
  <c r="O125" i="13"/>
  <c r="O129" i="13"/>
  <c r="I158" i="13"/>
  <c r="I157" i="13" s="1"/>
  <c r="S180" i="13"/>
  <c r="M186" i="13"/>
  <c r="Q189" i="13"/>
  <c r="Q203" i="13"/>
  <c r="Q211" i="13"/>
  <c r="I230" i="13"/>
  <c r="Q33" i="13"/>
  <c r="S33" i="13" s="1"/>
  <c r="O48" i="13"/>
  <c r="P66" i="13"/>
  <c r="R66" i="13" s="1"/>
  <c r="Q75" i="13"/>
  <c r="S75" i="13" s="1"/>
  <c r="Q78" i="13"/>
  <c r="Q77" i="13" s="1"/>
  <c r="P82" i="13"/>
  <c r="R82" i="13" s="1"/>
  <c r="Q113" i="13"/>
  <c r="S122" i="13"/>
  <c r="Q123" i="13"/>
  <c r="S123" i="13" s="1"/>
  <c r="P126" i="13"/>
  <c r="R126" i="13" s="1"/>
  <c r="Q194" i="13"/>
  <c r="Q243" i="13"/>
  <c r="Q251" i="13"/>
  <c r="Q258" i="13"/>
  <c r="S258" i="13" s="1"/>
  <c r="Q270" i="13"/>
  <c r="S270" i="13" s="1"/>
  <c r="M281" i="13"/>
  <c r="Q17" i="13"/>
  <c r="Q19" i="13"/>
  <c r="Q36" i="13"/>
  <c r="S36" i="13" s="1"/>
  <c r="Q53" i="13"/>
  <c r="Q60" i="13"/>
  <c r="S60" i="13" s="1"/>
  <c r="S114" i="13"/>
  <c r="K112" i="13"/>
  <c r="Q126" i="13"/>
  <c r="M129" i="13"/>
  <c r="I133" i="13"/>
  <c r="Q134" i="13"/>
  <c r="M158" i="13"/>
  <c r="K192" i="13"/>
  <c r="Q202" i="13"/>
  <c r="S202" i="13" s="1"/>
  <c r="Q210" i="13"/>
  <c r="M230" i="13"/>
  <c r="Q262" i="13"/>
  <c r="S262" i="13" s="1"/>
  <c r="Q279" i="13"/>
  <c r="S402" i="13"/>
  <c r="S557" i="13"/>
  <c r="Q51" i="13"/>
  <c r="S51" i="13" s="1"/>
  <c r="S83" i="13"/>
  <c r="Q118" i="13"/>
  <c r="S118" i="13" s="1"/>
  <c r="I129" i="13"/>
  <c r="Q161" i="13"/>
  <c r="Q170" i="13"/>
  <c r="S170" i="13" s="1"/>
  <c r="Q197" i="13"/>
  <c r="Q253" i="13"/>
  <c r="S253" i="13" s="1"/>
  <c r="S566" i="13"/>
  <c r="S21" i="13"/>
  <c r="S29" i="13"/>
  <c r="S20" i="13"/>
  <c r="Q35" i="13"/>
  <c r="S35" i="13" s="1"/>
  <c r="K91" i="13"/>
  <c r="M93" i="13"/>
  <c r="Q93" i="13" s="1"/>
  <c r="S93" i="13" s="1"/>
  <c r="S163" i="13"/>
  <c r="K188" i="13"/>
  <c r="O192" i="13"/>
  <c r="Q205" i="13"/>
  <c r="S205" i="13" s="1"/>
  <c r="Q213" i="13"/>
  <c r="S235" i="13"/>
  <c r="S282" i="13"/>
  <c r="Q228" i="13"/>
  <c r="S228" i="13" s="1"/>
  <c r="S227" i="13" s="1"/>
  <c r="Q231" i="13"/>
  <c r="S390" i="13"/>
  <c r="S568" i="13"/>
  <c r="S635" i="13"/>
  <c r="Q34" i="13"/>
  <c r="S34" i="13" s="1"/>
  <c r="Q43" i="13"/>
  <c r="S43" i="13" s="1"/>
  <c r="I48" i="13"/>
  <c r="M56" i="13"/>
  <c r="Q76" i="13"/>
  <c r="S76" i="13" s="1"/>
  <c r="O91" i="13"/>
  <c r="Q99" i="13"/>
  <c r="Q101" i="13"/>
  <c r="S101" i="13" s="1"/>
  <c r="Q104" i="13"/>
  <c r="S104" i="13" s="1"/>
  <c r="Q130" i="13"/>
  <c r="K133" i="13"/>
  <c r="S161" i="13"/>
  <c r="Q181" i="13"/>
  <c r="S181" i="13" s="1"/>
  <c r="Q184" i="13"/>
  <c r="S184" i="13" s="1"/>
  <c r="Q204" i="13"/>
  <c r="S204" i="13" s="1"/>
  <c r="Q208" i="13"/>
  <c r="S208" i="13" s="1"/>
  <c r="S211" i="13"/>
  <c r="Q212" i="13"/>
  <c r="S212" i="13" s="1"/>
  <c r="Q271" i="13"/>
  <c r="Q277" i="13"/>
  <c r="S277" i="13" s="1"/>
  <c r="K281" i="13"/>
  <c r="S400" i="13"/>
  <c r="S456" i="13"/>
  <c r="Q361" i="13"/>
  <c r="S361" i="13" s="1"/>
  <c r="Q371" i="13"/>
  <c r="Q380" i="13"/>
  <c r="Q379" i="13" s="1"/>
  <c r="Q396" i="13"/>
  <c r="S396" i="13" s="1"/>
  <c r="M422" i="13"/>
  <c r="Q425" i="13"/>
  <c r="S425" i="13" s="1"/>
  <c r="Q435" i="13"/>
  <c r="S435" i="13" s="1"/>
  <c r="Q439" i="13"/>
  <c r="S439" i="13" s="1"/>
  <c r="Q443" i="13"/>
  <c r="S443" i="13" s="1"/>
  <c r="Q447" i="13"/>
  <c r="S447" i="13" s="1"/>
  <c r="Q481" i="13"/>
  <c r="S481" i="13" s="1"/>
  <c r="Q486" i="13"/>
  <c r="S486" i="13" s="1"/>
  <c r="Q490" i="13"/>
  <c r="Q495" i="13"/>
  <c r="Q499" i="13"/>
  <c r="S499" i="13" s="1"/>
  <c r="Q512" i="13"/>
  <c r="S512" i="13" s="1"/>
  <c r="Q520" i="13"/>
  <c r="Q534" i="13"/>
  <c r="Q540" i="13"/>
  <c r="S540" i="13" s="1"/>
  <c r="M544" i="13"/>
  <c r="O572" i="13"/>
  <c r="Q576" i="13"/>
  <c r="S576" i="13" s="1"/>
  <c r="Q580" i="13"/>
  <c r="S580" i="13" s="1"/>
  <c r="Q584" i="13"/>
  <c r="S584" i="13" s="1"/>
  <c r="Q588" i="13"/>
  <c r="S588" i="13" s="1"/>
  <c r="Q592" i="13"/>
  <c r="S592" i="13" s="1"/>
  <c r="Q596" i="13"/>
  <c r="S596" i="13" s="1"/>
  <c r="Q358" i="13"/>
  <c r="S358" i="13" s="1"/>
  <c r="M379" i="13"/>
  <c r="Q416" i="13"/>
  <c r="S416" i="13" s="1"/>
  <c r="O422" i="13"/>
  <c r="I451" i="13"/>
  <c r="S498" i="13"/>
  <c r="Q516" i="13"/>
  <c r="Q524" i="13"/>
  <c r="S538" i="13"/>
  <c r="Q602" i="13"/>
  <c r="S602" i="13" s="1"/>
  <c r="Q606" i="13"/>
  <c r="S606" i="13" s="1"/>
  <c r="K628" i="13"/>
  <c r="Q399" i="13"/>
  <c r="S408" i="13"/>
  <c r="Q434" i="13"/>
  <c r="S434" i="13" s="1"/>
  <c r="Q438" i="13"/>
  <c r="S438" i="13" s="1"/>
  <c r="Q442" i="13"/>
  <c r="S442" i="13" s="1"/>
  <c r="Q446" i="13"/>
  <c r="S446" i="13" s="1"/>
  <c r="O476" i="13"/>
  <c r="Q480" i="13"/>
  <c r="S480" i="13" s="1"/>
  <c r="Q485" i="13"/>
  <c r="S485" i="13" s="1"/>
  <c r="Q489" i="13"/>
  <c r="S489" i="13" s="1"/>
  <c r="Q494" i="13"/>
  <c r="S522" i="13"/>
  <c r="Q533" i="13"/>
  <c r="Q539" i="13"/>
  <c r="S539" i="13" s="1"/>
  <c r="S633" i="13"/>
  <c r="K356" i="13"/>
  <c r="Q360" i="13"/>
  <c r="S360" i="13" s="1"/>
  <c r="O356" i="13"/>
  <c r="Q370" i="13"/>
  <c r="I379" i="13"/>
  <c r="Q395" i="13"/>
  <c r="S395" i="13" s="1"/>
  <c r="S397" i="13"/>
  <c r="Q484" i="13"/>
  <c r="S484" i="13" s="1"/>
  <c r="K544" i="13"/>
  <c r="Q659" i="13"/>
  <c r="S659" i="13" s="1"/>
  <c r="Q331" i="13"/>
  <c r="S331" i="13" s="1"/>
  <c r="Q335" i="13"/>
  <c r="K386" i="13"/>
  <c r="Q415" i="13"/>
  <c r="S415" i="13" s="1"/>
  <c r="Q419" i="13"/>
  <c r="Q433" i="13"/>
  <c r="S433" i="13" s="1"/>
  <c r="Q437" i="13"/>
  <c r="S437" i="13" s="1"/>
  <c r="Q441" i="13"/>
  <c r="S441" i="13" s="1"/>
  <c r="Q445" i="13"/>
  <c r="S445" i="13" s="1"/>
  <c r="Q479" i="13"/>
  <c r="S479" i="13" s="1"/>
  <c r="Q483" i="13"/>
  <c r="S483" i="13" s="1"/>
  <c r="Q488" i="13"/>
  <c r="S488" i="13" s="1"/>
  <c r="Q493" i="13"/>
  <c r="S493" i="13" s="1"/>
  <c r="Q497" i="13"/>
  <c r="S497" i="13" s="1"/>
  <c r="Q510" i="13"/>
  <c r="Q518" i="13"/>
  <c r="Q532" i="13"/>
  <c r="S532" i="13" s="1"/>
  <c r="Q542" i="13"/>
  <c r="S542" i="13" s="1"/>
  <c r="Q574" i="13"/>
  <c r="S574" i="13" s="1"/>
  <c r="Q578" i="13"/>
  <c r="S578" i="13" s="1"/>
  <c r="Q582" i="13"/>
  <c r="S582" i="13" s="1"/>
  <c r="Q586" i="13"/>
  <c r="S586" i="13" s="1"/>
  <c r="Q590" i="13"/>
  <c r="S590" i="13" s="1"/>
  <c r="Q594" i="13"/>
  <c r="S594" i="13" s="1"/>
  <c r="Q598" i="13"/>
  <c r="S598" i="13" s="1"/>
  <c r="Q362" i="13"/>
  <c r="S362" i="13" s="1"/>
  <c r="Q372" i="13"/>
  <c r="S372" i="13" s="1"/>
  <c r="Q378" i="13"/>
  <c r="S378" i="13" s="1"/>
  <c r="S389" i="13"/>
  <c r="O418" i="13"/>
  <c r="Q429" i="13"/>
  <c r="Q612" i="13"/>
  <c r="S612" i="13" s="1"/>
  <c r="Q629" i="13"/>
  <c r="Q658" i="13"/>
  <c r="S658" i="13" s="1"/>
  <c r="Q326" i="13"/>
  <c r="Q330" i="13"/>
  <c r="S330" i="13" s="1"/>
  <c r="Q334" i="13"/>
  <c r="S334" i="13" s="1"/>
  <c r="Q359" i="13"/>
  <c r="S359" i="13" s="1"/>
  <c r="Q369" i="13"/>
  <c r="S369" i="13" s="1"/>
  <c r="S371" i="13"/>
  <c r="O386" i="13"/>
  <c r="O384" i="13" s="1"/>
  <c r="Q394" i="13"/>
  <c r="Q432" i="13"/>
  <c r="S432" i="13" s="1"/>
  <c r="S448" i="13"/>
  <c r="Q478" i="13"/>
  <c r="S478" i="13" s="1"/>
  <c r="Q482" i="13"/>
  <c r="S482" i="13" s="1"/>
  <c r="Q487" i="13"/>
  <c r="S487" i="13" s="1"/>
  <c r="Q491" i="13"/>
  <c r="S491" i="13" s="1"/>
  <c r="Q496" i="13"/>
  <c r="S496" i="13" s="1"/>
  <c r="Q531" i="13"/>
  <c r="S531" i="13" s="1"/>
  <c r="Q577" i="13"/>
  <c r="S577" i="13" s="1"/>
  <c r="Q581" i="13"/>
  <c r="S581" i="13" s="1"/>
  <c r="Q585" i="13"/>
  <c r="S585" i="13" s="1"/>
  <c r="Q589" i="13"/>
  <c r="S589" i="13" s="1"/>
  <c r="Q593" i="13"/>
  <c r="S593" i="13" s="1"/>
  <c r="Q597" i="13"/>
  <c r="S597" i="13" s="1"/>
  <c r="O599" i="13"/>
  <c r="Q409" i="13"/>
  <c r="S409" i="13" s="1"/>
  <c r="I430" i="13"/>
  <c r="K451" i="13"/>
  <c r="S490" i="13"/>
  <c r="S495" i="13"/>
  <c r="Q500" i="13"/>
  <c r="S500" i="13" s="1"/>
  <c r="Q603" i="13"/>
  <c r="Q607" i="13"/>
  <c r="S607" i="13" s="1"/>
  <c r="Q615" i="13"/>
  <c r="S615" i="13" s="1"/>
  <c r="Q657" i="13"/>
  <c r="S657" i="13" s="1"/>
  <c r="M17" i="20"/>
  <c r="Q13" i="13"/>
  <c r="S13" i="13" s="1"/>
  <c r="K67" i="13"/>
  <c r="Q67" i="13" s="1"/>
  <c r="S67" i="13" s="1"/>
  <c r="I70" i="13"/>
  <c r="Q72" i="13"/>
  <c r="S72" i="13" s="1"/>
  <c r="S99" i="13"/>
  <c r="I91" i="13"/>
  <c r="P62" i="13"/>
  <c r="R62" i="13" s="1"/>
  <c r="K62" i="13"/>
  <c r="Q62" i="13" s="1"/>
  <c r="S62" i="13" s="1"/>
  <c r="M39" i="13"/>
  <c r="Q40" i="13"/>
  <c r="Q39" i="13" s="1"/>
  <c r="Q16" i="13"/>
  <c r="M73" i="13"/>
  <c r="S89" i="13"/>
  <c r="M91" i="13"/>
  <c r="Q92" i="13"/>
  <c r="S92" i="13" s="1"/>
  <c r="I81" i="13"/>
  <c r="I80" i="13" s="1"/>
  <c r="S26" i="13"/>
  <c r="K38" i="13"/>
  <c r="K37" i="13" s="1"/>
  <c r="K58" i="13"/>
  <c r="Q58" i="13" s="1"/>
  <c r="S58" i="13" s="1"/>
  <c r="Q42" i="13"/>
  <c r="S42" i="13" s="1"/>
  <c r="O41" i="13"/>
  <c r="I31" i="13"/>
  <c r="Q54" i="13"/>
  <c r="S54" i="13" s="1"/>
  <c r="Q57" i="13"/>
  <c r="S57" i="13" s="1"/>
  <c r="Q71" i="13"/>
  <c r="S94" i="13"/>
  <c r="S124" i="13"/>
  <c r="S130" i="13"/>
  <c r="Q49" i="13"/>
  <c r="K48" i="13"/>
  <c r="M31" i="13"/>
  <c r="Q32" i="13"/>
  <c r="S25" i="13"/>
  <c r="S17" i="13"/>
  <c r="I52" i="13"/>
  <c r="S53" i="13"/>
  <c r="O56" i="13"/>
  <c r="K59" i="13"/>
  <c r="P59" i="13"/>
  <c r="R59" i="13" s="1"/>
  <c r="Q66" i="13"/>
  <c r="S66" i="13" s="1"/>
  <c r="O70" i="13"/>
  <c r="S16" i="13"/>
  <c r="S19" i="13"/>
  <c r="Q59" i="13"/>
  <c r="S59" i="13" s="1"/>
  <c r="Q64" i="13"/>
  <c r="S64" i="13" s="1"/>
  <c r="K68" i="13"/>
  <c r="Q68" i="13" s="1"/>
  <c r="S68" i="13" s="1"/>
  <c r="P68" i="13"/>
  <c r="R68" i="13" s="1"/>
  <c r="S74" i="13"/>
  <c r="Q85" i="13"/>
  <c r="S85" i="13" s="1"/>
  <c r="Q237" i="13"/>
  <c r="Q236" i="13" s="1"/>
  <c r="M236" i="13"/>
  <c r="Q407" i="13"/>
  <c r="S407" i="13" s="1"/>
  <c r="M405" i="13"/>
  <c r="Q428" i="13"/>
  <c r="S429" i="13"/>
  <c r="S428" i="13" s="1"/>
  <c r="M52" i="13"/>
  <c r="M70" i="13"/>
  <c r="P100" i="13"/>
  <c r="R100" i="13" s="1"/>
  <c r="I112" i="13"/>
  <c r="S113" i="13"/>
  <c r="S121" i="13"/>
  <c r="Q175" i="13"/>
  <c r="S175" i="13" s="1"/>
  <c r="O176" i="13"/>
  <c r="S233" i="13"/>
  <c r="Q257" i="13"/>
  <c r="S257" i="13" s="1"/>
  <c r="M256" i="13"/>
  <c r="S269" i="13"/>
  <c r="Q280" i="13"/>
  <c r="S280" i="13" s="1"/>
  <c r="K324" i="13"/>
  <c r="S169" i="13"/>
  <c r="S189" i="13"/>
  <c r="S188" i="13" s="1"/>
  <c r="I216" i="13"/>
  <c r="O256" i="13"/>
  <c r="S279" i="13"/>
  <c r="M176" i="13"/>
  <c r="Q177" i="13"/>
  <c r="P124" i="13"/>
  <c r="R124" i="13" s="1"/>
  <c r="S126" i="13"/>
  <c r="I12" i="13"/>
  <c r="Q82" i="13"/>
  <c r="K88" i="13"/>
  <c r="Q88" i="13" s="1"/>
  <c r="S88" i="13" s="1"/>
  <c r="Q103" i="13"/>
  <c r="S103" i="13" s="1"/>
  <c r="M110" i="13"/>
  <c r="S119" i="13"/>
  <c r="Q131" i="13"/>
  <c r="S131" i="13" s="1"/>
  <c r="Q244" i="13"/>
  <c r="S244" i="13" s="1"/>
  <c r="Q252" i="13"/>
  <c r="S252" i="13" s="1"/>
  <c r="Q276" i="13"/>
  <c r="S276" i="13" s="1"/>
  <c r="I324" i="13"/>
  <c r="S368" i="13"/>
  <c r="I356" i="13"/>
  <c r="Q87" i="13"/>
  <c r="S87" i="13" s="1"/>
  <c r="Q102" i="13"/>
  <c r="S102" i="13" s="1"/>
  <c r="Q115" i="13"/>
  <c r="S159" i="13"/>
  <c r="S158" i="13" s="1"/>
  <c r="O168" i="13"/>
  <c r="Q174" i="13"/>
  <c r="S174" i="13" s="1"/>
  <c r="Q185" i="13"/>
  <c r="S185" i="13" s="1"/>
  <c r="S194" i="13"/>
  <c r="S210" i="13"/>
  <c r="K216" i="13"/>
  <c r="M239" i="13"/>
  <c r="Q241" i="13"/>
  <c r="S241" i="13" s="1"/>
  <c r="S243" i="13"/>
  <c r="Q249" i="13"/>
  <c r="S249" i="13" s="1"/>
  <c r="S251" i="13"/>
  <c r="Q264" i="13"/>
  <c r="S264" i="13" s="1"/>
  <c r="S117" i="13"/>
  <c r="K164" i="13"/>
  <c r="I172" i="13"/>
  <c r="I166" i="13" s="1"/>
  <c r="I192" i="13"/>
  <c r="I191" i="13" s="1"/>
  <c r="Q217" i="13"/>
  <c r="M216" i="13"/>
  <c r="I239" i="13"/>
  <c r="Q246" i="13"/>
  <c r="S246" i="13" s="1"/>
  <c r="Q254" i="13"/>
  <c r="S254" i="13" s="1"/>
  <c r="Q272" i="13"/>
  <c r="S272" i="13" s="1"/>
  <c r="I384" i="13"/>
  <c r="Q412" i="13"/>
  <c r="K411" i="13"/>
  <c r="S419" i="13"/>
  <c r="I418" i="13"/>
  <c r="I422" i="13"/>
  <c r="I421" i="13" s="1"/>
  <c r="S426" i="13"/>
  <c r="S116" i="13"/>
  <c r="Q171" i="13"/>
  <c r="S171" i="13" s="1"/>
  <c r="S197" i="13"/>
  <c r="S203" i="13"/>
  <c r="S213" i="13"/>
  <c r="O216" i="13"/>
  <c r="I236" i="13"/>
  <c r="S271" i="13"/>
  <c r="S326" i="13"/>
  <c r="S338" i="13"/>
  <c r="S346" i="13"/>
  <c r="S354" i="13"/>
  <c r="Q357" i="13"/>
  <c r="M356" i="13"/>
  <c r="S394" i="13"/>
  <c r="Q100" i="13"/>
  <c r="S100" i="13" s="1"/>
  <c r="M105" i="13"/>
  <c r="S115" i="13"/>
  <c r="I164" i="13"/>
  <c r="K168" i="13"/>
  <c r="K176" i="13"/>
  <c r="Q219" i="13"/>
  <c r="S219" i="13" s="1"/>
  <c r="Q387" i="13"/>
  <c r="Q173" i="13"/>
  <c r="M172" i="13"/>
  <c r="Q193" i="13"/>
  <c r="S193" i="13" s="1"/>
  <c r="M192" i="13"/>
  <c r="Q201" i="13"/>
  <c r="S201" i="13" s="1"/>
  <c r="Q209" i="13"/>
  <c r="S209" i="13" s="1"/>
  <c r="Q221" i="13"/>
  <c r="S221" i="13" s="1"/>
  <c r="S231" i="13"/>
  <c r="Q240" i="13"/>
  <c r="S240" i="13" s="1"/>
  <c r="S242" i="13"/>
  <c r="Q248" i="13"/>
  <c r="S248" i="13" s="1"/>
  <c r="S268" i="13"/>
  <c r="S278" i="13"/>
  <c r="Q325" i="13"/>
  <c r="S325" i="13" s="1"/>
  <c r="Q329" i="13"/>
  <c r="S329" i="13" s="1"/>
  <c r="Q333" i="13"/>
  <c r="S333" i="13" s="1"/>
  <c r="Q337" i="13"/>
  <c r="S337" i="13" s="1"/>
  <c r="Q341" i="13"/>
  <c r="S341" i="13" s="1"/>
  <c r="Q345" i="13"/>
  <c r="S345" i="13" s="1"/>
  <c r="Q349" i="13"/>
  <c r="S349" i="13" s="1"/>
  <c r="Q353" i="13"/>
  <c r="S353" i="13" s="1"/>
  <c r="S382" i="13"/>
  <c r="Q509" i="13"/>
  <c r="S509" i="13" s="1"/>
  <c r="Q517" i="13"/>
  <c r="S517" i="13" s="1"/>
  <c r="Q525" i="13"/>
  <c r="S525" i="13" s="1"/>
  <c r="Q541" i="13"/>
  <c r="S541" i="13" s="1"/>
  <c r="S616" i="13"/>
  <c r="O172" i="13"/>
  <c r="O239" i="13"/>
  <c r="Q245" i="13"/>
  <c r="S245" i="13" s="1"/>
  <c r="S267" i="13"/>
  <c r="S373" i="13"/>
  <c r="Q377" i="13"/>
  <c r="M376" i="13"/>
  <c r="I476" i="13"/>
  <c r="O508" i="13"/>
  <c r="Q199" i="13"/>
  <c r="S199" i="13" s="1"/>
  <c r="Q207" i="13"/>
  <c r="S207" i="13" s="1"/>
  <c r="Q215" i="13"/>
  <c r="S215" i="13" s="1"/>
  <c r="S217" i="13"/>
  <c r="Q223" i="13"/>
  <c r="S223" i="13" s="1"/>
  <c r="S225" i="13"/>
  <c r="S224" i="13" s="1"/>
  <c r="S266" i="13"/>
  <c r="S273" i="13"/>
  <c r="Q328" i="13"/>
  <c r="S328" i="13" s="1"/>
  <c r="Q332" i="13"/>
  <c r="S332" i="13" s="1"/>
  <c r="S335" i="13"/>
  <c r="Q336" i="13"/>
  <c r="S336" i="13" s="1"/>
  <c r="Q340" i="13"/>
  <c r="S340" i="13" s="1"/>
  <c r="Q344" i="13"/>
  <c r="S344" i="13" s="1"/>
  <c r="S347" i="13"/>
  <c r="Q348" i="13"/>
  <c r="S348" i="13" s="1"/>
  <c r="S351" i="13"/>
  <c r="Q352" i="13"/>
  <c r="S352" i="13" s="1"/>
  <c r="S370" i="13"/>
  <c r="Q393" i="13"/>
  <c r="S393" i="13" s="1"/>
  <c r="Q406" i="13"/>
  <c r="Q431" i="13"/>
  <c r="K430" i="13"/>
  <c r="Q198" i="13"/>
  <c r="S198" i="13" s="1"/>
  <c r="Q206" i="13"/>
  <c r="S206" i="13" s="1"/>
  <c r="Q214" i="13"/>
  <c r="S214" i="13" s="1"/>
  <c r="Q220" i="13"/>
  <c r="S220" i="13" s="1"/>
  <c r="S222" i="13"/>
  <c r="O227" i="13"/>
  <c r="Q247" i="13"/>
  <c r="S247" i="13" s="1"/>
  <c r="Q255" i="13"/>
  <c r="S255" i="13" s="1"/>
  <c r="Q363" i="13"/>
  <c r="S363" i="13" s="1"/>
  <c r="O405" i="13"/>
  <c r="S494" i="13"/>
  <c r="I502" i="13"/>
  <c r="M502" i="13"/>
  <c r="K418" i="13"/>
  <c r="Q420" i="13"/>
  <c r="Q477" i="13"/>
  <c r="S477" i="13" s="1"/>
  <c r="K476" i="13"/>
  <c r="S513" i="13"/>
  <c r="S521" i="13"/>
  <c r="S537" i="13"/>
  <c r="S662" i="13"/>
  <c r="I661" i="13"/>
  <c r="S380" i="13"/>
  <c r="M386" i="13"/>
  <c r="Q504" i="13"/>
  <c r="S504" i="13" s="1"/>
  <c r="M508" i="13"/>
  <c r="S520" i="13"/>
  <c r="S528" i="13"/>
  <c r="S536" i="13"/>
  <c r="M324" i="13"/>
  <c r="S511" i="13"/>
  <c r="S527" i="13"/>
  <c r="S535" i="13"/>
  <c r="Q544" i="13"/>
  <c r="Q503" i="13"/>
  <c r="Q507" i="13"/>
  <c r="S507" i="13" s="1"/>
  <c r="S510" i="13"/>
  <c r="S518" i="13"/>
  <c r="S526" i="13"/>
  <c r="S534" i="13"/>
  <c r="S545" i="13"/>
  <c r="I599" i="13"/>
  <c r="Q601" i="13"/>
  <c r="S601" i="13" s="1"/>
  <c r="S604" i="13"/>
  <c r="Q605" i="13"/>
  <c r="S605" i="13" s="1"/>
  <c r="S608" i="13"/>
  <c r="Q609" i="13"/>
  <c r="S609" i="13" s="1"/>
  <c r="Q613" i="13"/>
  <c r="S613" i="13" s="1"/>
  <c r="Q656" i="13"/>
  <c r="K655" i="13"/>
  <c r="O502" i="13"/>
  <c r="S533" i="13"/>
  <c r="S505" i="13"/>
  <c r="Q506" i="13"/>
  <c r="S506" i="13" s="1"/>
  <c r="S516" i="13"/>
  <c r="S524" i="13"/>
  <c r="S603" i="13"/>
  <c r="S611" i="13"/>
  <c r="I413" i="13"/>
  <c r="I404" i="13" s="1"/>
  <c r="Q573" i="13"/>
  <c r="K572" i="13"/>
  <c r="Q451" i="13" l="1"/>
  <c r="Q227" i="13"/>
  <c r="I44" i="13"/>
  <c r="Q45" i="13"/>
  <c r="Q133" i="13"/>
  <c r="S165" i="13"/>
  <c r="S164" i="13" s="1"/>
  <c r="I226" i="13"/>
  <c r="P127" i="13"/>
  <c r="R127" i="13" s="1"/>
  <c r="I450" i="13"/>
  <c r="Q106" i="13"/>
  <c r="S617" i="13"/>
  <c r="S614" i="13" s="1"/>
  <c r="I55" i="13"/>
  <c r="Q18" i="13"/>
  <c r="S423" i="13"/>
  <c r="Q110" i="13"/>
  <c r="Q398" i="13"/>
  <c r="M384" i="13"/>
  <c r="U9" i="13" s="1"/>
  <c r="Q188" i="13"/>
  <c r="Q15" i="13"/>
  <c r="K384" i="13"/>
  <c r="Q230" i="13"/>
  <c r="Q158" i="13"/>
  <c r="S414" i="13"/>
  <c r="S287" i="13"/>
  <c r="Q281" i="13"/>
  <c r="S134" i="13"/>
  <c r="S133" i="13" s="1"/>
  <c r="Q129" i="13"/>
  <c r="I14" i="13"/>
  <c r="S451" i="13"/>
  <c r="S544" i="13"/>
  <c r="S230" i="13"/>
  <c r="Q386" i="13"/>
  <c r="Q599" i="13"/>
  <c r="Q476" i="13"/>
  <c r="S237" i="13"/>
  <c r="S236" i="13" s="1"/>
  <c r="Q73" i="13"/>
  <c r="S78" i="13"/>
  <c r="S77" i="13" s="1"/>
  <c r="Q31" i="13"/>
  <c r="Q418" i="13"/>
  <c r="I128" i="13"/>
  <c r="Q256" i="13"/>
  <c r="S73" i="13"/>
  <c r="M9" i="13"/>
  <c r="O9" i="13"/>
  <c r="Q628" i="13"/>
  <c r="S629" i="13"/>
  <c r="S628" i="13" s="1"/>
  <c r="Q414" i="13"/>
  <c r="Q70" i="13"/>
  <c r="Q41" i="13"/>
  <c r="Q112" i="13"/>
  <c r="S168" i="13"/>
  <c r="S41" i="13"/>
  <c r="Q52" i="13"/>
  <c r="Q502" i="13"/>
  <c r="S476" i="13"/>
  <c r="K56" i="13"/>
  <c r="S281" i="13"/>
  <c r="S399" i="13"/>
  <c r="S398" i="13" s="1"/>
  <c r="S324" i="13"/>
  <c r="S387" i="13"/>
  <c r="S386" i="13" s="1"/>
  <c r="S384" i="13" s="1"/>
  <c r="S239" i="13"/>
  <c r="S18" i="13"/>
  <c r="I79" i="13"/>
  <c r="K81" i="13"/>
  <c r="S503" i="13"/>
  <c r="S502" i="13" s="1"/>
  <c r="Q81" i="13"/>
  <c r="S508" i="13"/>
  <c r="S431" i="13"/>
  <c r="S430" i="13" s="1"/>
  <c r="Q430" i="13"/>
  <c r="S49" i="13"/>
  <c r="S48" i="13" s="1"/>
  <c r="Q48" i="13"/>
  <c r="S82" i="13"/>
  <c r="S81" i="13" s="1"/>
  <c r="S127" i="13"/>
  <c r="S125" i="13" s="1"/>
  <c r="Q38" i="13"/>
  <c r="S573" i="13"/>
  <c r="S572" i="13" s="1"/>
  <c r="Q572" i="13"/>
  <c r="S357" i="13"/>
  <c r="S356" i="13" s="1"/>
  <c r="Q356" i="13"/>
  <c r="S56" i="13"/>
  <c r="S377" i="13"/>
  <c r="S376" i="13" s="1"/>
  <c r="Q376" i="13"/>
  <c r="Q508" i="13"/>
  <c r="S379" i="13"/>
  <c r="S422" i="13"/>
  <c r="Q192" i="13"/>
  <c r="Q56" i="13"/>
  <c r="Q91" i="13"/>
  <c r="S71" i="13"/>
  <c r="S70" i="13" s="1"/>
  <c r="S40" i="13"/>
  <c r="S39" i="13" s="1"/>
  <c r="S216" i="13"/>
  <c r="S412" i="13"/>
  <c r="S411" i="13" s="1"/>
  <c r="Q411" i="13"/>
  <c r="S32" i="13"/>
  <c r="S31" i="13" s="1"/>
  <c r="S420" i="13"/>
  <c r="S418" i="13" s="1"/>
  <c r="Q324" i="13"/>
  <c r="Q239" i="13"/>
  <c r="Q216" i="13"/>
  <c r="S112" i="13"/>
  <c r="S52" i="13"/>
  <c r="S256" i="13"/>
  <c r="I403" i="13"/>
  <c r="S656" i="13"/>
  <c r="S655" i="13" s="1"/>
  <c r="Q655" i="13"/>
  <c r="S599" i="13"/>
  <c r="S406" i="13"/>
  <c r="S405" i="13" s="1"/>
  <c r="Q405" i="13"/>
  <c r="Q172" i="13"/>
  <c r="S91" i="13"/>
  <c r="S177" i="13"/>
  <c r="S176" i="13" s="1"/>
  <c r="Q176" i="13"/>
  <c r="S129" i="13"/>
  <c r="S192" i="13"/>
  <c r="S173" i="13"/>
  <c r="S172" i="13" s="1"/>
  <c r="I355" i="13"/>
  <c r="I238" i="13" s="1"/>
  <c r="Q168" i="13"/>
  <c r="K9" i="13" l="1"/>
  <c r="Q384" i="13"/>
  <c r="Q105" i="13"/>
  <c r="S106" i="13"/>
  <c r="S105" i="13" s="1"/>
  <c r="J15" i="20"/>
  <c r="K15" i="20" s="1"/>
  <c r="K19" i="20" s="1"/>
  <c r="I9" i="13"/>
  <c r="U10" i="13" s="1"/>
  <c r="V10" i="13" s="1"/>
  <c r="Q37" i="13"/>
  <c r="S38" i="13"/>
  <c r="S37" i="13" s="1"/>
  <c r="S9" i="13" s="1"/>
  <c r="Q9" i="13" l="1"/>
  <c r="U4" i="13" s="1"/>
  <c r="I22" i="20"/>
  <c r="I23" i="20" s="1"/>
  <c r="K20" i="20"/>
  <c r="T7" i="13"/>
  <c r="I19" i="20" l="1"/>
</calcChain>
</file>

<file path=xl/sharedStrings.xml><?xml version="1.0" encoding="utf-8"?>
<sst xmlns="http://schemas.openxmlformats.org/spreadsheetml/2006/main" count="9788" uniqueCount="1814">
  <si>
    <t>CONTRATO: 036/2024         PROCESSO Nº 06484/2024        ORDEM DE SERVIÇOS 28 JUN 2024 - INÍCIO EM 01 JUL 2024</t>
  </si>
  <si>
    <t>BOLETIM DE MEDIÇÃO</t>
  </si>
  <si>
    <t>CLIENTE: ASSEMBLÉIA LEGISLATIVA DO ESTADO DO CEARÁ</t>
  </si>
  <si>
    <t>OBRA: EXECUÇÃO DA OBRA DE REFORMA, FORNECIMENTO E INSTALAÇÃO, EM CARÁTER EMERGENCIAL, EM DECORRÊNCIA DE INCÊNDIO OCORRIDO NO EDIFÍCIO DO PLENÁRIO 13 DE MAIO DA ASSEMBLÉIA LEGISLATIVA DO ESTADO DO CEARÁ</t>
  </si>
  <si>
    <t>ENDEREÇO: AVENIDA DESEMBARGADOR MOREIRA Nº 2807 - DIONÍSIO TORRES - FORTALEZA/CE</t>
  </si>
  <si>
    <t>MEDIÇÃO:</t>
  </si>
  <si>
    <t>01</t>
  </si>
  <si>
    <t>PERÍODO:</t>
  </si>
  <si>
    <t>VALOR DO CONTRATO</t>
  </si>
  <si>
    <t>AC MEDIDO</t>
  </si>
  <si>
    <t>SALDO</t>
  </si>
  <si>
    <t>FONTE</t>
  </si>
  <si>
    <t>CÓDIGO</t>
  </si>
  <si>
    <t>ITEM</t>
  </si>
  <si>
    <t>DISCRIMINAÇÃO DOS SERVIÇOS</t>
  </si>
  <si>
    <t>UNID.</t>
  </si>
  <si>
    <t xml:space="preserve">QUANTIDADE </t>
  </si>
  <si>
    <t>PREÇO UNITÁRIO</t>
  </si>
  <si>
    <t>VALOR ($)</t>
  </si>
  <si>
    <t>Quantidade</t>
  </si>
  <si>
    <t>Valor</t>
  </si>
  <si>
    <t>1.0</t>
  </si>
  <si>
    <t xml:space="preserve"> ADMINISTRAÇÃO LOCAL DA OBRA </t>
  </si>
  <si>
    <t>PRÓPRIA</t>
  </si>
  <si>
    <t>CXXXX</t>
  </si>
  <si>
    <t>1.1</t>
  </si>
  <si>
    <t>ADMINISTRAÇÃO LOCAL DA OBRA - ENCARGOS (47,76%) INCORPORADOS NO PREÇO UNITÁRIO</t>
  </si>
  <si>
    <t>%</t>
  </si>
  <si>
    <t>2.0</t>
  </si>
  <si>
    <t xml:space="preserve">SERVIÇOS PRELIMINARES </t>
  </si>
  <si>
    <t>2.1</t>
  </si>
  <si>
    <t xml:space="preserve">PROJETOS </t>
  </si>
  <si>
    <t>2.1.1</t>
  </si>
  <si>
    <t xml:space="preserve"> PROJETOS EXECUTIVOS DE ENGENHARIA </t>
  </si>
  <si>
    <t>CJ</t>
  </si>
  <si>
    <t>2.1.2</t>
  </si>
  <si>
    <t xml:space="preserve"> ELABORAÇÃO DE "AS BUILT" </t>
  </si>
  <si>
    <t>2.2</t>
  </si>
  <si>
    <t xml:space="preserve">CONSTRUÇÃO DO CANTEIRO DE OBRAS </t>
  </si>
  <si>
    <t>SEINFRA</t>
  </si>
  <si>
    <t>C0370</t>
  </si>
  <si>
    <t>2.2.1</t>
  </si>
  <si>
    <t>BARRACÃO PARA ESCRITÓRIO TIPO A1</t>
  </si>
  <si>
    <t>UN</t>
  </si>
  <si>
    <t>C2936</t>
  </si>
  <si>
    <t>2.2.2</t>
  </si>
  <si>
    <t>REFEITÓRIOS</t>
  </si>
  <si>
    <t>M2</t>
  </si>
  <si>
    <t>C2946</t>
  </si>
  <si>
    <t>2.2.3</t>
  </si>
  <si>
    <t>SANITÁRIOS E CHUVEIROS</t>
  </si>
  <si>
    <t>C0369</t>
  </si>
  <si>
    <t>2.2.4</t>
  </si>
  <si>
    <t>BARRACÃO ABERTO</t>
  </si>
  <si>
    <t>C2851</t>
  </si>
  <si>
    <t>2.2.5</t>
  </si>
  <si>
    <t>INSTALAÇÕES PROVISÓRIAS DE ÁGUA</t>
  </si>
  <si>
    <t>C2849</t>
  </si>
  <si>
    <t>2.2.6</t>
  </si>
  <si>
    <t>INSTALAÇÕES PROVISÓRIAS DE ESGOTO</t>
  </si>
  <si>
    <t>C2850</t>
  </si>
  <si>
    <t>2.2.7</t>
  </si>
  <si>
    <t>INSTALAÇÕES PROVISÓRIAS DE LUZ , FORÇA,TELEFONE E LÓGICA</t>
  </si>
  <si>
    <t>C1937</t>
  </si>
  <si>
    <t>2.2.8</t>
  </si>
  <si>
    <t>PLACAS PADRÃO DE OBRA</t>
  </si>
  <si>
    <t>C3974</t>
  </si>
  <si>
    <t>2.2.9</t>
  </si>
  <si>
    <t>TAPUME DE ESTRUTURA DE MADEIRA C/ FECHAMENTO EM CHAPA DE AÇO GALVANIZADO DE 0,3 mm e ALTURA DE 2 M</t>
  </si>
  <si>
    <t>C4873</t>
  </si>
  <si>
    <t>2.2.10</t>
  </si>
  <si>
    <t>PORTÃO COM PERFIL EM TUBO DE AÇO GALVANIZADO DE 2" (4X2,5)m, INCL. PILARES DE SUSTENTAÇÃO</t>
  </si>
  <si>
    <t>C0143</t>
  </si>
  <si>
    <t>2.2.11</t>
  </si>
  <si>
    <t>SERVIÇOS DE SONDAGEM GEOTÉCNICA MISTA EM SOLOS</t>
  </si>
  <si>
    <t>M</t>
  </si>
  <si>
    <t>C2937</t>
  </si>
  <si>
    <t>2.2.12</t>
  </si>
  <si>
    <t>RELATÓRIO FINAL DE SONDAGEM</t>
  </si>
  <si>
    <t>2.3</t>
  </si>
  <si>
    <t>MANUTENÇÃO DO CANTEIRO DA OBRA</t>
  </si>
  <si>
    <t>JCA-ADM-004</t>
  </si>
  <si>
    <t>2.3.1</t>
  </si>
  <si>
    <t>CONSUMO DE ÁGUA E ESGOTO EM OBRAS</t>
  </si>
  <si>
    <t>MES</t>
  </si>
  <si>
    <t>JCA-ADM-003</t>
  </si>
  <si>
    <t>2.3.2</t>
  </si>
  <si>
    <t>CONSUMO MENSAL DE ENERGIA ELÉTRICA</t>
  </si>
  <si>
    <t>JCA-ADM-002</t>
  </si>
  <si>
    <t>2.3.3</t>
  </si>
  <si>
    <t>CONSUMO MENSAL DE MATERIAL DE ESCRITÓRIO</t>
  </si>
  <si>
    <t>JCA-ADM-006</t>
  </si>
  <si>
    <t>2.3.4</t>
  </si>
  <si>
    <t>CONSUMO MENSAL DE MATERIAL DE HIGIÊNE E LIMPEZA</t>
  </si>
  <si>
    <t>JCA-ADM-005</t>
  </si>
  <si>
    <t>2.3.5</t>
  </si>
  <si>
    <t>CONSUMO MENSAL DE ÁGUA EM GARRAFÃO</t>
  </si>
  <si>
    <t>2.4</t>
  </si>
  <si>
    <t>PREPARAÇÃO DO TERRENO</t>
  </si>
  <si>
    <t>C2102</t>
  </si>
  <si>
    <t>2.4.1</t>
  </si>
  <si>
    <t>RASPAGEM E LIMPEZA DO TERRENO</t>
  </si>
  <si>
    <t>2.5</t>
  </si>
  <si>
    <t>LOCAÇÃO DA OBRA</t>
  </si>
  <si>
    <t>C2873</t>
  </si>
  <si>
    <t>2.5.1</t>
  </si>
  <si>
    <t>LOCAÇÃO DA OBRA COM AUXÍLIO TOPOGRÁFICO (ÁREA ATÉ 5000 M2)</t>
  </si>
  <si>
    <t>2.6</t>
  </si>
  <si>
    <t>TRÂNSITO E SEGURANÇA</t>
  </si>
  <si>
    <t>C2947</t>
  </si>
  <si>
    <t>2.6.1</t>
  </si>
  <si>
    <t>SINALIZAÇÃO DE ADVERTÊNCIA</t>
  </si>
  <si>
    <t>C2949</t>
  </si>
  <si>
    <t>2.6.2</t>
  </si>
  <si>
    <t>SINALIZAÇÃO DE TRÂNSITO NOTURNA</t>
  </si>
  <si>
    <t>2.7</t>
  </si>
  <si>
    <t>MOVIMENTO DE TERRA</t>
  </si>
  <si>
    <t>2.7.1</t>
  </si>
  <si>
    <t>ESCAVAÇÕES EM CAMPO ABERTO</t>
  </si>
  <si>
    <t>C1268</t>
  </si>
  <si>
    <t>2.7.1.1</t>
  </si>
  <si>
    <t>ESCAVAÇÃO MECAN. CAMPO ABERTO EM TERRA EXCETO ROCHA ATÉ 4M</t>
  </si>
  <si>
    <t>M3</t>
  </si>
  <si>
    <t>C2800</t>
  </si>
  <si>
    <t>2.7.1.2</t>
  </si>
  <si>
    <t>ESCORAMENTO CONTÍNUO DE VALAS C/PRANCHAS METÁLICAS DE 3.00M</t>
  </si>
  <si>
    <t>2.7.2</t>
  </si>
  <si>
    <t>CARGA,TRANSPORTE E DESCARGA DE MATERIAL</t>
  </si>
  <si>
    <t>C0710</t>
  </si>
  <si>
    <t>2.7.2.1</t>
  </si>
  <si>
    <t>CARGA MECANIZADA DE TERRA EM CAMINHÃO BASCULANTE</t>
  </si>
  <si>
    <t>C2532</t>
  </si>
  <si>
    <t>2.7.2.2</t>
  </si>
  <si>
    <t>TRANSPORTE DE MATERIAL, EXCETO ROCHA EM CAMINHÃO ATÉ 20KM</t>
  </si>
  <si>
    <t>SINAPI</t>
  </si>
  <si>
    <t>S10039</t>
  </si>
  <si>
    <t>2.7.2.3</t>
  </si>
  <si>
    <t>Descarte de resíduos da construção civil em área licenciada</t>
  </si>
  <si>
    <t>t</t>
  </si>
  <si>
    <t>2.7.3</t>
  </si>
  <si>
    <t>ATERRO,REATERRO E COMPACTAÇÃO</t>
  </si>
  <si>
    <t>C0095</t>
  </si>
  <si>
    <t>2.7.3.1</t>
  </si>
  <si>
    <t>APILOAMENTO DE PISO OU FUNDO DE VALAS C/MAÇO DE 30 A 60 KG</t>
  </si>
  <si>
    <t>C0331</t>
  </si>
  <si>
    <t>2.7.3.2</t>
  </si>
  <si>
    <t>ATERRO C/COMPACTAÇÃO MANUAL S/CONTROLE, MAT. PRODUZIDO (S/TRANSP.)</t>
  </si>
  <si>
    <t>3.0</t>
  </si>
  <si>
    <t xml:space="preserve">SERVIÇOS AUXILIARES </t>
  </si>
  <si>
    <t>3.1</t>
  </si>
  <si>
    <t>DEMOLIÇÕES E RETIRADAS</t>
  </si>
  <si>
    <t>C1043</t>
  </si>
  <si>
    <t>3.1.1</t>
  </si>
  <si>
    <t>DEMOLIÇÃO DE ALVENARIA DE TIJOLOS S/ REAPROVEITAMENTO</t>
  </si>
  <si>
    <t>C1049</t>
  </si>
  <si>
    <t>3.1.2</t>
  </si>
  <si>
    <t>DEMOLIÇÃO DE CONCRETO SIMPLES</t>
  </si>
  <si>
    <t>C1056</t>
  </si>
  <si>
    <t>3.1.3</t>
  </si>
  <si>
    <t>DEMOLIÇÃO DE FORRO DE GESSO</t>
  </si>
  <si>
    <t>C2993</t>
  </si>
  <si>
    <t>3.1.4</t>
  </si>
  <si>
    <t>DEMOLIÇÃO DE FORRO DE LAMBRI</t>
  </si>
  <si>
    <t>C3039</t>
  </si>
  <si>
    <t>3.1.5</t>
  </si>
  <si>
    <t>RETIRADA DE CARPETE S/REAPROVEITAMENTO</t>
  </si>
  <si>
    <t>C2210</t>
  </si>
  <si>
    <t>3.1.6</t>
  </si>
  <si>
    <t>RETIRADA DE PORTAS E JANELAS, INCLUSIVE BATENTES</t>
  </si>
  <si>
    <t>C2211</t>
  </si>
  <si>
    <t>3.1.7</t>
  </si>
  <si>
    <t>RETIRADA DE VIDROS C/ REAPROVEITAMENTO</t>
  </si>
  <si>
    <t>97640</t>
  </si>
  <si>
    <t>3.1.8</t>
  </si>
  <si>
    <t>REMOÇÃO DE FORROS DE DRYWALL, PVC E FIBROMINERAL, DE FORMA MANUAL, SEM REAPROVEITAMENTO. AF_12/2017</t>
  </si>
  <si>
    <t>PLAL-51286471</t>
  </si>
  <si>
    <t>3.1.9</t>
  </si>
  <si>
    <t>REMOÇÃO DE BARRA EM INOX</t>
  </si>
  <si>
    <t>C0702</t>
  </si>
  <si>
    <t>3.1.10</t>
  </si>
  <si>
    <t>CARGA MANUAL DE ENTULHO EM CAMINHÃO BASCULANTE</t>
  </si>
  <si>
    <t>3.1.11</t>
  </si>
  <si>
    <t>3.1.12</t>
  </si>
  <si>
    <t>C3040</t>
  </si>
  <si>
    <t>3.1.13</t>
  </si>
  <si>
    <t>RETIRADA DE GRADE DE FERRO</t>
  </si>
  <si>
    <t>3.2</t>
  </si>
  <si>
    <t>ESCORAMENTOS</t>
  </si>
  <si>
    <t>C1271</t>
  </si>
  <si>
    <t>3.2.1</t>
  </si>
  <si>
    <t>LOCAÇÃO MENSAL DE ESCORA METÁLICA P/VIGAS/LAJES</t>
  </si>
  <si>
    <t>C3081</t>
  </si>
  <si>
    <t>3.2.2</t>
  </si>
  <si>
    <t>ESCORAMENTO TUBULAR TIPO CONVENCIONAL</t>
  </si>
  <si>
    <t>3.3</t>
  </si>
  <si>
    <t>SUSTENTAÇÕES DIVERSAS</t>
  </si>
  <si>
    <t>C0083</t>
  </si>
  <si>
    <t>3.3.1</t>
  </si>
  <si>
    <t>ANDAIME METÁLICO DE ENCAIXE P/FACHADAS-LOCAÇÃO MENSAL</t>
  </si>
  <si>
    <t>C0086</t>
  </si>
  <si>
    <t>3.3.2</t>
  </si>
  <si>
    <t>ANDAIME P/ALVENARIA DE 1/2 TIJOLO</t>
  </si>
  <si>
    <t>C0087</t>
  </si>
  <si>
    <t>3.3.3</t>
  </si>
  <si>
    <t>ANDAIME P/REVESTIMENTO DE FORROS</t>
  </si>
  <si>
    <t>3.4</t>
  </si>
  <si>
    <t xml:space="preserve"> OUTROS ELEMENTOS </t>
  </si>
  <si>
    <t>3.4.1</t>
  </si>
  <si>
    <t>ALUGUEL DE PLATAFORMA ARTICULADA A DIESEL, DIMENSÕES 0,80X2,40M, ALCANCE HORIZONTAL  = 19,80M , ALTURA DE TRABALHO =41M E CAPACIDADE DE CARGA = 230KG</t>
  </si>
  <si>
    <t>MÊS</t>
  </si>
  <si>
    <t>4.0</t>
  </si>
  <si>
    <t xml:space="preserve">RECUPERAÇÃO ESTRUTURAL </t>
  </si>
  <si>
    <t>4.1</t>
  </si>
  <si>
    <t>FUNDAÇÕES E ESTRUTURAS</t>
  </si>
  <si>
    <t>4.1.1</t>
  </si>
  <si>
    <t>FUNDAÇÃO</t>
  </si>
  <si>
    <t>96523</t>
  </si>
  <si>
    <t>4.1.1.1</t>
  </si>
  <si>
    <t>ESCAVAÇÃO MANUAL PARA BLOCO DE COROAMENTO OU SAPATA (INCLUINDO ESCAVAÇÃO PARA COLOCAÇÃO DE FÔRMAS). AF_06/2017</t>
  </si>
  <si>
    <t>93382</t>
  </si>
  <si>
    <t>4.1.1.2</t>
  </si>
  <si>
    <t>REATERRO MANUAL DE VALAS COM COMPACTAÇÃO MECANIZADA. AF_04/2016</t>
  </si>
  <si>
    <t>100990</t>
  </si>
  <si>
    <t>4.1.1.3</t>
  </si>
  <si>
    <t>CARGA, MANOBRA E DESCARGA DE SOLOS E MATERIAIS GRANULARES EM CAMINHÃO BASCULANTE 10 M³ - CARGA COM PÁ CARREGADEIRA (CAÇAMBA DE 1,7 A 2,8 M³ / 128 HP) E DESCARGA LIVRE (UNIDADE: T). AF_07/2020</t>
  </si>
  <si>
    <t>T</t>
  </si>
  <si>
    <t>95875</t>
  </si>
  <si>
    <t>4.1.1.4</t>
  </si>
  <si>
    <t>TRANSPORTE COM CAMINHÃO BASCULANTE DE 10 M³, EM VIA URBANA PAVIMENTADA, DMT ATÉ 30 KM (UNIDADE: M3XKM). AF_07/2020</t>
  </si>
  <si>
    <t>M3XKM</t>
  </si>
  <si>
    <t>96532</t>
  </si>
  <si>
    <t>4.1.1.5</t>
  </si>
  <si>
    <t>FABRICAÇÃO, MONTAGEM E DESMONTAGEM DE FÔRMA PARA SAPATA, EM MADEIRA SERRADA, E=25 MM, 2 UTILIZAÇÕES. AF_06/2017</t>
  </si>
  <si>
    <t>96558</t>
  </si>
  <si>
    <t>4.1.1.6</t>
  </si>
  <si>
    <t>CONCRETAGEM DE SAPATAS, FCK 30 MPA, COM USO DE BOMBA ? LANÇAMENTO, ADENSAMENTO E ACABAMENTO. AF_11/2016</t>
  </si>
  <si>
    <t>96543</t>
  </si>
  <si>
    <t>4.1.1.7</t>
  </si>
  <si>
    <t>ARMAÇÃO DE BLOCO, VIGA BALDRAME E SAPATA UTILIZANDO AÇO CA-60 DE 5 MM - MONTAGEM. AF_06/2017</t>
  </si>
  <si>
    <t>KG</t>
  </si>
  <si>
    <t>96545</t>
  </si>
  <si>
    <t>4.1.1.8</t>
  </si>
  <si>
    <t>ARMAÇÃO DE BLOCO, VIGA BALDRAME OU SAPATA UTILIZANDO AÇO CA-50 DE 8 MM - MONTAGEM. AF_06/2017</t>
  </si>
  <si>
    <t>96546</t>
  </si>
  <si>
    <t>4.1.1.9</t>
  </si>
  <si>
    <t>ARMAÇÃO DE BLOCO, VIGA BALDRAME OU SAPATA UTILIZANDO AÇO CA-50 DE 10 MM - MONTAGEM. AF_06/2017</t>
  </si>
  <si>
    <t>4.2</t>
  </si>
  <si>
    <t>ESTRUTURA</t>
  </si>
  <si>
    <t>92431</t>
  </si>
  <si>
    <t>4.2.1</t>
  </si>
  <si>
    <t>MONTAGEM E DESMONTAGEM DE FÔRMA DE PILARES RETANGULARES E ESTRUTURAS SIMILARES, PÉ-DIREITO SIMPLES, EM CHAPA DE MADEIRA COMPENSADA PLASTIFICADA, 10 UTILIZAÇÕES. AF_09/2020</t>
  </si>
  <si>
    <t>92467</t>
  </si>
  <si>
    <t>4.2.2</t>
  </si>
  <si>
    <t>MONTAGEM E DESMONTAGEM DE FÔRMA DE VIGA, ESCORAMENTO COM GARFO DE MADEIRA, PÉ-DIREITO SIMPLES, EM CHAPA DE MADEIRA PLASTIFICADA, 10 UTILIZAÇÕES. AF_09/2020</t>
  </si>
  <si>
    <t>103760</t>
  </si>
  <si>
    <t>4.2.3</t>
  </si>
  <si>
    <t>MONTAGEM E DESMONTAGEM DE FÔRMA DE LAJE MACIÇA, PÉ-DIREITO SIMPLES, EM CHAPA DE MADEIRA COMPENSADA RESINADA E CIMBRAMENTO DE MADEIRA, 2 UTILIZAÇÕES. AF_03/2022</t>
  </si>
  <si>
    <t>103672</t>
  </si>
  <si>
    <t>4.2.4</t>
  </si>
  <si>
    <t>CONCRETAGEM DE PILARES, FCK = 30 MPA, COM USO DE BOMBA - LANÇAMENTO, ADENSAMENTO E ACABAMENTO. AF_02/2022</t>
  </si>
  <si>
    <t>103675</t>
  </si>
  <si>
    <t>4.2.5</t>
  </si>
  <si>
    <t>CONCRETAGEM DE VIGAS E LAJES, FCK=30 MPA, PARA LAJES MACIÇAS OU NERVURADAS COM USO DE BOMBA - LANÇAMENTO, ADENSAMENTO E ACABAMENTO. AF_02/2022</t>
  </si>
  <si>
    <t>92759</t>
  </si>
  <si>
    <t>4.2.6</t>
  </si>
  <si>
    <t>ARMAÇÃO DE PILAR OU VIGA DE ESTRUTURA CONVENCIONAL DE CONCRETO ARMADO UTILIZANDO AÇO CA-60 DE 5,0 MM - MONTAGEM. AF_06/2022</t>
  </si>
  <si>
    <t>92760</t>
  </si>
  <si>
    <t>4.2.7</t>
  </si>
  <si>
    <t>ARMAÇÃO DE PILAR OU VIGA DE ESTRUTURA CONVENCIONAL DE CONCRETO ARMADO UTILIZANDO AÇO CA-50 DE 6,3 MM - MONTAGEM. AF_06/2022</t>
  </si>
  <si>
    <t>92762</t>
  </si>
  <si>
    <t>4.2.8</t>
  </si>
  <si>
    <t>ARMAÇÃO DE PILAR OU VIGA DE ESTRUTURA CONVENCIONAL DE CONCRETO ARMADO UTILIZANDO AÇO CA-50 DE 10,0 MM - MONTAGEM. AF_06/2022</t>
  </si>
  <si>
    <t>92763</t>
  </si>
  <si>
    <t>4.2.9</t>
  </si>
  <si>
    <t>ARMAÇÃO DE PILAR OU VIGA DE ESTRUTURA CONVENCIONAL DE CONCRETO ARMADO UTILIZANDO AÇO CA-50 DE 12,5 MM - MONTAGEM. AF_06/2022</t>
  </si>
  <si>
    <t>92764</t>
  </si>
  <si>
    <t>4.2.10</t>
  </si>
  <si>
    <t>ARMAÇÃO DE PILAR OU VIGA DE ESTRUTURA CONVENCIONAL DE CONCRETO ARMADO UTILIZANDO AÇO CA-50 DE 16,0 MM - MONTAGEM. AF_06/2022</t>
  </si>
  <si>
    <t>92770</t>
  </si>
  <si>
    <t>4.2.11</t>
  </si>
  <si>
    <t>ARMAÇÃO DE LAJE DE ESTRUTURA CONVENCIONAL DE CONCRETO ARMADO UTILIZANDO AÇO CA-50 DE 8,0 MM - MONTAGEM. AF_06/2022</t>
  </si>
  <si>
    <t>92771</t>
  </si>
  <si>
    <t>4.2.12</t>
  </si>
  <si>
    <t>ARMAÇÃO DE LAJE DE ESTRUTURA CONVENCIONAL DE CONCRETO ARMADO UTILIZANDO AÇO CA-50 DE 10,0 MM - MONTAGEM. AF_06/2022</t>
  </si>
  <si>
    <t>92772</t>
  </si>
  <si>
    <t>4.2.13</t>
  </si>
  <si>
    <t>ARMAÇÃO DE LAJE DE ESTRUTURA CONVENCIONAL DE CONCRETO ARMADO UTILIZANDO AÇO CA-50 DE 12,5 MM - MONTAGEM. AF_06/2022</t>
  </si>
  <si>
    <t>4.3</t>
  </si>
  <si>
    <t>ESCADA</t>
  </si>
  <si>
    <t>102048</t>
  </si>
  <si>
    <t>4.3.1</t>
  </si>
  <si>
    <t>MONTAGEM E DESMONTAGEM DE FÔRMA PARA ESCADAS, COM 1 LANCE E LAJE CASCATA, EM CHAPA DE MADEIRA COMPENSADA RESINADA, 2 UTILIZAÇÕES. AF_11/2020</t>
  </si>
  <si>
    <t>103686</t>
  </si>
  <si>
    <t>4.3.2</t>
  </si>
  <si>
    <t>CONCRETAGEM DE ESCADAS, FCK=30 MPA, COM USO DE BOMBA - LANÇAMENTO, ADENSAMENTO E ACABAMENTO. AF_02/2022</t>
  </si>
  <si>
    <t>95945</t>
  </si>
  <si>
    <t>4.3.3</t>
  </si>
  <si>
    <t>ARMAÇÃO DE ESCADA, DE UMA ESTRUTURA CONVENCIONAL DE CONCRETO ARMADO UTILIZANDO AÇO CA-50 DE 8,0 MM - MONTAGEM. AF_11/2020</t>
  </si>
  <si>
    <t>95946</t>
  </si>
  <si>
    <t>4.3.4</t>
  </si>
  <si>
    <t>ARMAÇÃO DE ESCADA, DE UMA ESTRUTURA CONVENCIONAL DE CONCRETO ARMADO UTILIZANDO AÇO CA-50 DE 10,0 MM - MONTAGEM. AF_11/2020</t>
  </si>
  <si>
    <t>4.4</t>
  </si>
  <si>
    <t>CONTENÇÕES</t>
  </si>
  <si>
    <t>C2802</t>
  </si>
  <si>
    <t>4.4.1</t>
  </si>
  <si>
    <t>ESCORAMENTO CONTÍNUO DE VALAS C/PRANCHAS METÁLICAS DE 6.00M</t>
  </si>
  <si>
    <t>4.5</t>
  </si>
  <si>
    <t xml:space="preserve"> REFORÇO E RECUPERAÇÃO DE LAJES, VIGAS E PILARES </t>
  </si>
  <si>
    <t>C1399</t>
  </si>
  <si>
    <t>4.5.1</t>
  </si>
  <si>
    <t>FORMA PLANA CHAPA COMPENSADA PLASTIFICADA, ESP.= 12mm UTIL. 5X</t>
  </si>
  <si>
    <t>cxxxx</t>
  </si>
  <si>
    <t>4.5.2</t>
  </si>
  <si>
    <t xml:space="preserve">LOCAÇÃO MENSAL DE ANDAIME ESPECIAL </t>
  </si>
  <si>
    <t>M3XMÊS</t>
  </si>
  <si>
    <t>C0214</t>
  </si>
  <si>
    <t>4.5.3</t>
  </si>
  <si>
    <t>ARMADURA CA-25 MÉDIA D= 6,3 A 10,0mm</t>
  </si>
  <si>
    <t>C1523</t>
  </si>
  <si>
    <t>4.5.4</t>
  </si>
  <si>
    <t>JATEAMENTO DE AR COMPRIMIDO, P/LIMPEZA DE SUPERFÍCIES</t>
  </si>
  <si>
    <t>C0929</t>
  </si>
  <si>
    <t>4.5.5</t>
  </si>
  <si>
    <t>CORTE EM CONCRETO DETERIORADO</t>
  </si>
  <si>
    <t>C0094</t>
  </si>
  <si>
    <t>4.5.6</t>
  </si>
  <si>
    <t>APICOAMENTO EM CONCRETO/PREPARO DA SUPERFÍCIE</t>
  </si>
  <si>
    <t>C0098</t>
  </si>
  <si>
    <t>4.5.7</t>
  </si>
  <si>
    <t>APLICAÇÃO DE ADESIVO ESTRUTURAL BASE EPOXI</t>
  </si>
  <si>
    <t>C0220</t>
  </si>
  <si>
    <t>4.5.8</t>
  </si>
  <si>
    <t>ARMADURA EM TELA SOLDADA DE AÇO CA-60B</t>
  </si>
  <si>
    <t>C2830</t>
  </si>
  <si>
    <t>4.5.9</t>
  </si>
  <si>
    <t>FORNECIMENTO E CRAVAÇÃO DE PINOS C/PISTOLA P/FIXAÇÃO DE TELA</t>
  </si>
  <si>
    <t>C2900</t>
  </si>
  <si>
    <t>4.5.10</t>
  </si>
  <si>
    <t>PINTURA PROTEÇÃO C/INIBIDOR MIGRATÓRIO CORROSÃO, 3 DEMÃOS</t>
  </si>
  <si>
    <t>C3114</t>
  </si>
  <si>
    <t>4.5.11</t>
  </si>
  <si>
    <t>SELAGEM DE FISSURAS C/ INJEÇÃO DE RESINAS</t>
  </si>
  <si>
    <t>C0834</t>
  </si>
  <si>
    <t>4.5.12</t>
  </si>
  <si>
    <t>CONCRETO GROUT (ARGAMASSA AUTONIVELANTE), LANÇAMENTO E CURA</t>
  </si>
  <si>
    <t>4.6</t>
  </si>
  <si>
    <t>HIDROJATEAMENTO</t>
  </si>
  <si>
    <t>4.6.1</t>
  </si>
  <si>
    <t>HIDROJATEAMENTO DE SUPERFICIES DE CONCRETO</t>
  </si>
  <si>
    <t>4.6.2</t>
  </si>
  <si>
    <t>TRATAMENTO DE SUPERFÍCIE DE CONCRETO APARENTE</t>
  </si>
  <si>
    <t>5.0</t>
  </si>
  <si>
    <t xml:space="preserve"> REFORMA </t>
  </si>
  <si>
    <t>5.1</t>
  </si>
  <si>
    <t xml:space="preserve"> PAREDES E PAINÉIS </t>
  </si>
  <si>
    <t>C0047</t>
  </si>
  <si>
    <t>5.1.1</t>
  </si>
  <si>
    <t>ALVENARIA DE BLOCO CERÂMICO FURADO (9x19x39)cm C/ARGAMASSA MISTA DE CAL HIDRATADA, ESP=9 cm</t>
  </si>
  <si>
    <t>96358</t>
  </si>
  <si>
    <t>5.1.2</t>
  </si>
  <si>
    <t>PAREDE COM PLACAS DE GESSO ACARTONADO (DRYWALL), PARA USO INTERNO, COM DUAS FACES SIMPLES E ESTRUTURA METÁLICA COM GUIAS SIMPLES, SEM VÃOS. AF_06/2017_PS</t>
  </si>
  <si>
    <t>93202</t>
  </si>
  <si>
    <t>5.1.3</t>
  </si>
  <si>
    <t>FIXAÇÃO (ENCUNHAMENTO) DE ALVENARIA DE VEDAÇÃO COM TIJOLO MACIÇO. AF_03/2016</t>
  </si>
  <si>
    <t>5.2</t>
  </si>
  <si>
    <t>REVESTIMENTOS</t>
  </si>
  <si>
    <t>C0776</t>
  </si>
  <si>
    <t>5.2.1</t>
  </si>
  <si>
    <t>CHAPISCO C/ ARGAMASSA DE CIMENTO E AREIA S/PENEIRAR TRAÇO 1:3 ESP.= 5mm P/ PAREDE</t>
  </si>
  <si>
    <t>C2110</t>
  </si>
  <si>
    <t>5.2.2</t>
  </si>
  <si>
    <t>REBOCO C/ACABAMENTO.LISO.C/ARGAMASSA DE CIMENTO E AREIA PENEIRADA E ADITIVO IMPERMEABILIZANTE TRAÇO 1:1.5 ESP=5 mm</t>
  </si>
  <si>
    <t>5.2.3</t>
  </si>
  <si>
    <t>FORN. E INST. CARPETE ASTRAL</t>
  </si>
  <si>
    <t>M²</t>
  </si>
  <si>
    <t>5.2.4</t>
  </si>
  <si>
    <t>FORN. E INST. PISO VINILICO AMBIENTA</t>
  </si>
  <si>
    <t>5.2.5</t>
  </si>
  <si>
    <t>FORN. E INST. PISO BORRACHA</t>
  </si>
  <si>
    <t>5.2.6</t>
  </si>
  <si>
    <t>FORN. E INST. FORRO FIBRA MINERAL TEGULAR</t>
  </si>
  <si>
    <t>5.2.7</t>
  </si>
  <si>
    <t>FORN. E INST. FORRO FGE C/ PLACA RF DE 15MM</t>
  </si>
  <si>
    <t>5.2.8</t>
  </si>
  <si>
    <t>FORN. E INST. DRYWALL C/ MONTANTE 48 4RF 15MM</t>
  </si>
  <si>
    <t>5.2.9</t>
  </si>
  <si>
    <t>FORN. E INST. DRYWALL C/ MONTANTE 48 2RF 15MM</t>
  </si>
  <si>
    <t>5.2.10</t>
  </si>
  <si>
    <t>FORN. E INST. LÃ DE VIDRO 50MM</t>
  </si>
  <si>
    <t>5.2.11</t>
  </si>
  <si>
    <t>FORN. E INST. DRYWALL C/ MONTANTE 48 1RF</t>
  </si>
  <si>
    <t>5.2.12</t>
  </si>
  <si>
    <t>FORN. E INST. REVESTIMENTO METÁLICO 84R (PLENARIO)</t>
  </si>
  <si>
    <t>5.2.13</t>
  </si>
  <si>
    <t>FORN. E INST. REVESTIMENTO METÁLICO MINEWAVE (GALERIA)</t>
  </si>
  <si>
    <t>5.2.14</t>
  </si>
  <si>
    <t>FORN. E INST. PISO TÁTIL ELEMENTO SOLTO P/ CARPETE</t>
  </si>
  <si>
    <t>ML</t>
  </si>
  <si>
    <t>5.2.15</t>
  </si>
  <si>
    <t>FORN. E INST. DIVISÓRIA SANITARIA NEOCOM ALCOPLAC NORMATIZADO</t>
  </si>
  <si>
    <t>5.2.16</t>
  </si>
  <si>
    <t>FORN. E INST. FORRO GESSO C/ PELICULA PVC</t>
  </si>
  <si>
    <t>5.2.17</t>
  </si>
  <si>
    <t>FORN. E INST. REVESTIMENTO ILTEC PLANO 25MM</t>
  </si>
  <si>
    <t>5.3</t>
  </si>
  <si>
    <t>PISOS</t>
  </si>
  <si>
    <t>5.3.1</t>
  </si>
  <si>
    <t>PISOS INTERNOS</t>
  </si>
  <si>
    <t>C2284</t>
  </si>
  <si>
    <t>5.3.1.1</t>
  </si>
  <si>
    <t>SOLEIRA DE GRANITO L= 15cm</t>
  </si>
  <si>
    <t>101727</t>
  </si>
  <si>
    <t>5.3.1.2</t>
  </si>
  <si>
    <t>PISO VINÍLICO SEMI-FLEXÍVEL EM PLACAS, PADRÃO LISO, ESPESSURA 3,2 MM, FIXADO COM COLA. AF_09/2020</t>
  </si>
  <si>
    <t>98681</t>
  </si>
  <si>
    <t>5.3.1.3</t>
  </si>
  <si>
    <t>PISO CIMENTADO, TRAÇO 1:3 (CIMENTO E AREIA), ACABAMENTO RÚSTICO, ESPESSURA 2,0 CM, PREPARO MECÂNICO DA ARGAMASSA. AF_09/2020</t>
  </si>
  <si>
    <t>S11902</t>
  </si>
  <si>
    <t>5.3.1.4</t>
  </si>
  <si>
    <t>Piso tátil alerta pinado - Elementos em ABS revestido de inox (100 peças/m) - Rev 01_01/2022</t>
  </si>
  <si>
    <t>m</t>
  </si>
  <si>
    <t>PLAL-87653767</t>
  </si>
  <si>
    <t>5.3.1.5</t>
  </si>
  <si>
    <t>PERFIL SOBREPOR ESCADA COM ANTIDERRAPANTE E LED</t>
  </si>
  <si>
    <t>5.4</t>
  </si>
  <si>
    <t>PISOS EXTERNOS</t>
  </si>
  <si>
    <t>94962</t>
  </si>
  <si>
    <t>5.4.1</t>
  </si>
  <si>
    <t>CONCRETO MAGRO PARA LASTRO, TRAÇO 1:4,5:4,5 (CIMENTO/ AREIA MÉDIA/ BRITA 1) - PREPARO MECÂNICO COM BETONEIRA 400 L. AF_07/2016</t>
  </si>
  <si>
    <t>5.5</t>
  </si>
  <si>
    <t>PINTURA</t>
  </si>
  <si>
    <t>5.5.1</t>
  </si>
  <si>
    <t>PAREDES E FORROS</t>
  </si>
  <si>
    <t>5.5.1.1</t>
  </si>
  <si>
    <t>PAREDES</t>
  </si>
  <si>
    <t>C1208</t>
  </si>
  <si>
    <t>5.5.1.1.1</t>
  </si>
  <si>
    <t>EMASSAMENTO DE PAREDES INTERNAS 2 DEMÃOS C/MASSA DE PVA</t>
  </si>
  <si>
    <t>C4167</t>
  </si>
  <si>
    <t>5.5.1.1.2</t>
  </si>
  <si>
    <t>LATEX ACRÍLICO TRÊS DEMÃOS EM PAREDES INTERNAS S/ MASSA</t>
  </si>
  <si>
    <t>88485</t>
  </si>
  <si>
    <t>5.5.1.1.3</t>
  </si>
  <si>
    <t>APLICAÇÃO DE FUNDO SELADOR ACRÍLICO EM PAREDES, UMA DEMÃO. AF_06/2014</t>
  </si>
  <si>
    <t>5.5.2</t>
  </si>
  <si>
    <t>FORROS</t>
  </si>
  <si>
    <t>PLAL-40417608</t>
  </si>
  <si>
    <t>5.5.2.1</t>
  </si>
  <si>
    <t>EMASSAMENTO DE SUPERFÍCIE, COM APLICAÇÃO DE 02 DEMÃOS DE MASSA ACRÍLICA E RETOQUES</t>
  </si>
  <si>
    <t>m2</t>
  </si>
  <si>
    <t>88484</t>
  </si>
  <si>
    <t>5.5.2.2</t>
  </si>
  <si>
    <t>APLICAÇÃO DE FUNDO SELADOR ACRÍLICO EM TETO, UMA DEMÃO. AF_06/2014</t>
  </si>
  <si>
    <t>88488</t>
  </si>
  <si>
    <t>5.5.2.3</t>
  </si>
  <si>
    <t>APLICAÇÃO MANUAL DE PINTURA COM TINTA LÁTEX ACRÍLICA EM TETO, DUAS DEMÃOS. AF_06/2014</t>
  </si>
  <si>
    <t>5.6</t>
  </si>
  <si>
    <t>ESQUADRIAS DE MADEIRA</t>
  </si>
  <si>
    <t>C1280</t>
  </si>
  <si>
    <t>5.6.1</t>
  </si>
  <si>
    <t>ESMALTE DUAS DEMÃOS EM ESQUADRIAS DE MADEIRA</t>
  </si>
  <si>
    <t>5.7</t>
  </si>
  <si>
    <t>SUPERFÍCIES METÁLICAS</t>
  </si>
  <si>
    <t>C1279</t>
  </si>
  <si>
    <t>5.7.1</t>
  </si>
  <si>
    <t>ESMALTE DUAS DEMÃOS EM ESQUADRIAS DE FERRO</t>
  </si>
  <si>
    <t>5.8</t>
  </si>
  <si>
    <t>REVESTIMENTO</t>
  </si>
  <si>
    <t>PLAL-23797437</t>
  </si>
  <si>
    <t>5.8.1</t>
  </si>
  <si>
    <t>CHAPISCO APLICADO EM TETO, E=5MM, COM ARGAMASSA TRAÇO T1-1:3 (CIMENTO E AREIA)</t>
  </si>
  <si>
    <t>90409</t>
  </si>
  <si>
    <t>5.8.2</t>
  </si>
  <si>
    <t>MASSA ÚNICA, PARA RECEBIMENTO DE PINTURA, EM ARGAMASSA TRAÇO 1:2:8, PREPARO MANUAL, APLICADA MANUALMENTE EM TETO, ESPESSURA DE 10MM, COM EXECUÇÃO DE TALISCAS. AF_03/2015</t>
  </si>
  <si>
    <t>5.9</t>
  </si>
  <si>
    <t xml:space="preserve"> ESQUADRIAS E FERRAGENS </t>
  </si>
  <si>
    <t>5.9.1</t>
  </si>
  <si>
    <t>ESQUADRIAS E FERRAGENS</t>
  </si>
  <si>
    <t>C1964</t>
  </si>
  <si>
    <t>5.9.1.1</t>
  </si>
  <si>
    <t>PORTA CORTA-FOGO DUAS FOLHAS LARG.=1,20 A 2,20m E ALT.=2,10 A 2,40 m</t>
  </si>
  <si>
    <t>C2216</t>
  </si>
  <si>
    <t>5.9.1.2</t>
  </si>
  <si>
    <t>REVESTIMENTO C/LAMINADO MELAMÍNICO COLADO</t>
  </si>
  <si>
    <t>C2666</t>
  </si>
  <si>
    <t>5.9.1.3</t>
  </si>
  <si>
    <t>VERGA RETA DE CONCRETO ARMADO</t>
  </si>
  <si>
    <t>C4428</t>
  </si>
  <si>
    <t>5.9.1.4</t>
  </si>
  <si>
    <t>PORTA TIPO PARANÁ (0,80 x 2,10 m), COMPLETA</t>
  </si>
  <si>
    <t>C1989</t>
  </si>
  <si>
    <t>5.9.1.5</t>
  </si>
  <si>
    <t>PORTA INTERNA DE CEDRO LISA COMPLETA UMA FOLHA (1.00X 2.10)m</t>
  </si>
  <si>
    <t>PLAL-70613259</t>
  </si>
  <si>
    <t>5.9.1.6</t>
  </si>
  <si>
    <t>GUARDA-CORPO PANORÂMICO COM PERFIS DE ALUMÍNIO E VIDRO LAMINADO 8 MM, FIXADO COM CHUMBADOR MECÂNICO.</t>
  </si>
  <si>
    <t>PLAL-01572924</t>
  </si>
  <si>
    <t>5.9.1.7</t>
  </si>
  <si>
    <t>CORRIMÃO DUPLA ALTURA EM AÇO INOX DIAM 1 1/2 - FIXADO NA PAREDE</t>
  </si>
  <si>
    <t>99841</t>
  </si>
  <si>
    <t>5.9.1.8</t>
  </si>
  <si>
    <t>GUARDA-CORPO PANORÂMICO COM PERFIS DE ALUMÍNIO E VIDRO LAMINADO 8 MM, FIXADO COM CHUMBADOR MECÂNICO. AF_04/2019_PS</t>
  </si>
  <si>
    <t>C0924</t>
  </si>
  <si>
    <t>5.9.1.9</t>
  </si>
  <si>
    <t>CORRIMÃO EM TUBO DE AÇO INOX</t>
  </si>
  <si>
    <t>PLAL-17658120</t>
  </si>
  <si>
    <t>5.9.1.10</t>
  </si>
  <si>
    <t>Guarda-corpo h = 1,10m e Corrimão em Aço Inox, barras superiores alt=0,92m e 0,70m e barra inferior, diam= 1.1/2" r, barras verticais d=3/4" a cada 0,11m, curvas de aço inox.</t>
  </si>
  <si>
    <t>PLAL-20476485</t>
  </si>
  <si>
    <t>5.9.1.11</t>
  </si>
  <si>
    <t>ALUMINIO COMPOSTO CHAPA PERFURADA A LASER 2MM</t>
  </si>
  <si>
    <t>PLAL-19014758</t>
  </si>
  <si>
    <t>5.9.1.12</t>
  </si>
  <si>
    <t>PERFIL DE ALUMÍNIO "U" DE 50 X 50 MM</t>
  </si>
  <si>
    <t>C4728</t>
  </si>
  <si>
    <t>5.9.1.13</t>
  </si>
  <si>
    <t>CERCA/GRADIL NYLOFOR H=2,43M, MALHA 5 X 20CM - FIO 4,30MM, COM FIXADORES DE POLIAMIDA EM POSTE 40 x 60 MM CHUMBADOS EM BASE DE CONCRETO (EXCLUSIVE ESTA) , REVESTIDOS EM POLIESTER POR PROCESSO DE PINTURA ELETROSTÁTICA (GRADIL E POSTE), NAS CORES VERDE OU BRANCA - FORNECIMENTO E INSTALAÇÃO</t>
  </si>
  <si>
    <t>5.10</t>
  </si>
  <si>
    <t>IMPERMEABILIZAÇÃO</t>
  </si>
  <si>
    <t>98553</t>
  </si>
  <si>
    <t>5.10.1</t>
  </si>
  <si>
    <t>IMPERMEABILIZAÇÃO DE SUPERFÍCIE COM MEMBRANA À BASE DE POLIURETANO, 2 DEMÃOS. AF_06/2018</t>
  </si>
  <si>
    <t>98547</t>
  </si>
  <si>
    <t>5.10.2</t>
  </si>
  <si>
    <t>IMPERMEABILIZAÇÃO DE SUPERFÍCIE COM MANTA ASFÁLTICA, DUAS CAMADAS, INCLUSIVE APLICAÇÃO DE PRIMER ASFÁLTICO, E=3MM E E=4MM. AF_06/2018</t>
  </si>
  <si>
    <t>C4722</t>
  </si>
  <si>
    <t>5.10.3</t>
  </si>
  <si>
    <t>IMPERMEABILIZAÇÃO À BASE DE ARGAMASSA POLIMÉRICA, RESINA TERMOPLÁSTICA E TELA DE POLIESTER MALHA 2X2MM (SUPERFÍCIE EM CONTATO DIRETO COM A ÁGUA)</t>
  </si>
  <si>
    <t>98554</t>
  </si>
  <si>
    <t>5.10.4</t>
  </si>
  <si>
    <t>IMPERMEABILIZAÇÃO DE SUPERFÍCIE COM MEMBRANA À BASE DE RESINA ACRÍLICA, 3 DEMÃOS. AF_06/2018</t>
  </si>
  <si>
    <t>C5025</t>
  </si>
  <si>
    <t>5.10.5</t>
  </si>
  <si>
    <t>PROTEÇÃO MECÂNICA, COM ARGAMASSA DE CIMENTO E AREIA TRAÇO 1:4, E=2CM</t>
  </si>
  <si>
    <t>5.10.6</t>
  </si>
  <si>
    <t>TRATAMENTO DE JUNTAS</t>
  </si>
  <si>
    <t>5.11</t>
  </si>
  <si>
    <t xml:space="preserve"> REVESTIMENTOS EXTERNOS </t>
  </si>
  <si>
    <t>C1431</t>
  </si>
  <si>
    <t>5.11.1</t>
  </si>
  <si>
    <t>GRAMA EM PLACAS.INCLUSIVE CONSERVAÇÃO</t>
  </si>
  <si>
    <t>5.12</t>
  </si>
  <si>
    <t xml:space="preserve"> LOUÇAS, METAIS E ACESSÓRIOS </t>
  </si>
  <si>
    <t>5.12.1</t>
  </si>
  <si>
    <t xml:space="preserve"> METAL , INOX E METALON </t>
  </si>
  <si>
    <t>C4820</t>
  </si>
  <si>
    <t>5.12.1.1</t>
  </si>
  <si>
    <t>TORNEIRA DE PAREDE P/ PIA, ACABAMENTO CROMADO, C/ BICA MÓVEL E AREJADOR, 1/2 " OU 3/4 "</t>
  </si>
  <si>
    <t>C1898</t>
  </si>
  <si>
    <t>5.12.1.2</t>
  </si>
  <si>
    <t>PEÇAS DE APOIO DEFICIENTES C/TUBO INOX P/WC'S</t>
  </si>
  <si>
    <t>5.12.2</t>
  </si>
  <si>
    <t xml:space="preserve"> LOUÇAS </t>
  </si>
  <si>
    <t>C4821</t>
  </si>
  <si>
    <t>5.12.2.1</t>
  </si>
  <si>
    <t>CUBA DE LOUÇA DE EMBUTIR S/TORNEIRA C/ACESSÓRIOS</t>
  </si>
  <si>
    <t>C0348</t>
  </si>
  <si>
    <t>5.12.2.2</t>
  </si>
  <si>
    <t>BACIA DE LOUÇA BRANCA C/CAIXA ACOPLADA</t>
  </si>
  <si>
    <t>C1792</t>
  </si>
  <si>
    <t>5.12.2.3</t>
  </si>
  <si>
    <t>MICTORIO DE LOUÇA BRANCA</t>
  </si>
  <si>
    <t>C4005</t>
  </si>
  <si>
    <t>5.12.2.4</t>
  </si>
  <si>
    <t>VÁLVULA ELETRÔNICA CROMADA P/ MICTÓRIO</t>
  </si>
  <si>
    <t>C1618</t>
  </si>
  <si>
    <t>5.12.2.5</t>
  </si>
  <si>
    <t>LAVATÓRIO DE LOUÇA BRANCA C/COLUNA, C/ TORNEIRA E ACESSÓRIOS</t>
  </si>
  <si>
    <t>5.12.3</t>
  </si>
  <si>
    <t xml:space="preserve"> ACESSÓRIOS </t>
  </si>
  <si>
    <t>C4835</t>
  </si>
  <si>
    <t>5.12.3.1</t>
  </si>
  <si>
    <t>ESPELHO CRISTAL, ESPESSURA 4MM, COM PARAFUSOS DE FIXAÇÃO, SEM MOLDURA</t>
  </si>
  <si>
    <t>6.0</t>
  </si>
  <si>
    <t xml:space="preserve">INSTALAÇÕES HIDROSSANITÁRIAS </t>
  </si>
  <si>
    <t>6.1</t>
  </si>
  <si>
    <t xml:space="preserve"> INSTALAÇÕES DE ÁGUAS PLUVIAIS </t>
  </si>
  <si>
    <t>C4760</t>
  </si>
  <si>
    <t>6.1.1</t>
  </si>
  <si>
    <t>TUBO PVC SÉRIE REFORÇADA P/ ESGOTO D=100MM (4") - INCLUSIVE CONEXÕES</t>
  </si>
  <si>
    <t>C4763</t>
  </si>
  <si>
    <t>6.1.2</t>
  </si>
  <si>
    <t>TUBO PVC SÉRIE REFORÇADA P/ ESGOTO D=150MM (6") JUNTA COM ANEL</t>
  </si>
  <si>
    <t>C1557</t>
  </si>
  <si>
    <t>6.1.3</t>
  </si>
  <si>
    <t>JOELHO PVC CINZA. P/ESGOTO D=150mm (6") - JUNTA SOLD</t>
  </si>
  <si>
    <t>C3467</t>
  </si>
  <si>
    <t>6.1.4</t>
  </si>
  <si>
    <t>FORNECIMENTO E COLOCAÇÃO DE CHUMBADOR PARABOULT DE 3/4" a 1"</t>
  </si>
  <si>
    <t>C3478</t>
  </si>
  <si>
    <t>6.1.5</t>
  </si>
  <si>
    <t>VERGALHÃO ROSCA TOTAL DE 3/8"</t>
  </si>
  <si>
    <t>S09276</t>
  </si>
  <si>
    <t>6.1.6</t>
  </si>
  <si>
    <t>Abraçadeira em ferro Galvanizado DN 150mm</t>
  </si>
  <si>
    <t>un</t>
  </si>
  <si>
    <t>91184</t>
  </si>
  <si>
    <t>6.1.7</t>
  </si>
  <si>
    <t>FIXAÇÃO DE TUBOS HORIZONTAIS DE PPR DIÂMETROS MAIORES QUE 75 MM COM ABRAÇADEIRA METÁLICA FLEXÍVEL 18 MM, FIXADA DIRETAMENTE NA LAJE. AF_05/2015</t>
  </si>
  <si>
    <t>C4843</t>
  </si>
  <si>
    <t>6.1.8</t>
  </si>
  <si>
    <t>CAIXA EM ALVENARIA TIJOLO FURADO, ESP. = 10cm ( 60x 60x60cm), LASTRO DE BRITA, EXCETO ESCAVAÇÃO E TAMPA</t>
  </si>
  <si>
    <t>C4844</t>
  </si>
  <si>
    <t>6.1.9</t>
  </si>
  <si>
    <t>CAIXA EM ALVENARIA TIJOLO FURADO, ESP. = 10cm ( 80x 80x60cm), LASTRO DE BRITA, EXCETO ESCAVAÇÃO E TAMPA</t>
  </si>
  <si>
    <t>C0643</t>
  </si>
  <si>
    <t>6.1.10</t>
  </si>
  <si>
    <t>CAIXA EM ALVENARIA S/TAMPA E FUNDO CONCRETO (1.20 X 1.20)m</t>
  </si>
  <si>
    <t>C4772</t>
  </si>
  <si>
    <t>6.1.11</t>
  </si>
  <si>
    <t>TAMPA EM CONCRETO ARMADO, ESPESSURA 0,05M</t>
  </si>
  <si>
    <t>C2784</t>
  </si>
  <si>
    <t>6.1.12</t>
  </si>
  <si>
    <t>ESCAVAÇÃO MANUAL SOLO DE 1A.CAT. PROF. ATÉ 1.50m</t>
  </si>
  <si>
    <t>C2921</t>
  </si>
  <si>
    <t>6.1.13</t>
  </si>
  <si>
    <t>REATERRO C/COMPACTAÇÃO MANUAL S/CONTROLE, MATERIAL DA VALA</t>
  </si>
  <si>
    <t>C0707</t>
  </si>
  <si>
    <t>6.1.14</t>
  </si>
  <si>
    <t>CARGA MANUAL DE TERRA EM CAMINHÃO BASCULANTE</t>
  </si>
  <si>
    <t>C2530</t>
  </si>
  <si>
    <t>6.1.15</t>
  </si>
  <si>
    <t>TRANSPORTE DE MATERIAL, EXCETO ROCHA EM CAMINHÃO ATÉ 10KM</t>
  </si>
  <si>
    <t>C5185</t>
  </si>
  <si>
    <t>6.1.16</t>
  </si>
  <si>
    <t>DESTINAÇÃO FINAL DO RESÍDUO SOLIDO NÃO SEGREGADO EM TERRENO LICENCIADO - SEM TRANSPORTE</t>
  </si>
  <si>
    <t>6.2</t>
  </si>
  <si>
    <t xml:space="preserve"> INSTALAÇÕES SANITÁRIAS </t>
  </si>
  <si>
    <t>S09384</t>
  </si>
  <si>
    <t>6.2.1</t>
  </si>
  <si>
    <t>Tubo pvc rígido c/anel borracha, serie reforçada, p/esgoto e aguas pluviais, d = 40mm - Rev 01_11/2021</t>
  </si>
  <si>
    <t>S09385</t>
  </si>
  <si>
    <t>6.2.2</t>
  </si>
  <si>
    <t>Tubo pvc rígido c/anel borracha, serie reforçada, p/esgoto e aguas pluviais, d = 50mm</t>
  </si>
  <si>
    <t>S09386</t>
  </si>
  <si>
    <t>6.2.3</t>
  </si>
  <si>
    <t>Tubo pvc rígido c/anel borracha, serie reforçada, p/esgoto e aguas pluviais, d = 75mm</t>
  </si>
  <si>
    <t>6.2.4</t>
  </si>
  <si>
    <t>6.2.5</t>
  </si>
  <si>
    <t>91183</t>
  </si>
  <si>
    <t>6.2.6</t>
  </si>
  <si>
    <t>FIXAÇÃO DE TUBOS HORIZONTAIS DE PPR DIÂMETROS MAIORES QUE 40 MM E MENORES OU IGUAIS A 75 MM COM ABRAÇADEIRA METÁLICA FLEXÍVEL 18 MM, FIXADA DIRETAMENTE NA LAJE. AF_05/2015</t>
  </si>
  <si>
    <t>6.2.7</t>
  </si>
  <si>
    <t>C4927</t>
  </si>
  <si>
    <t>6.2.8</t>
  </si>
  <si>
    <t>CAIXA SIFONADA PVC 150 X 150 X 50MM, ACABAMENTO CROMADO (GRELHA OU TAMPA CEGA)</t>
  </si>
  <si>
    <t>C5050</t>
  </si>
  <si>
    <t>6.2.9</t>
  </si>
  <si>
    <t>CAIXA DE GORDURA EM PVC, COM CESTO 18L</t>
  </si>
  <si>
    <t>C4824</t>
  </si>
  <si>
    <t>6.2.10</t>
  </si>
  <si>
    <t>TERMINAL DE VENTILAÇÃO PVC 100MM</t>
  </si>
  <si>
    <t>C2096</t>
  </si>
  <si>
    <t>6.2.11</t>
  </si>
  <si>
    <t>RASGO EM ALVENARIA P/TUBULAÇÕES D=32 A 50mm (1 1/4" A 2")</t>
  </si>
  <si>
    <t>C2097</t>
  </si>
  <si>
    <t>6.2.12</t>
  </si>
  <si>
    <t>RASGO EM ALVENARIA P/TUBULAÇÕES D=65 A 100mm (2 1/2" A 4")</t>
  </si>
  <si>
    <t>C1239</t>
  </si>
  <si>
    <t>6.2.13</t>
  </si>
  <si>
    <t>ENCHIMENTO DE RASGO C/ARGAMASSA DIAM.= 32 A 50mm (1 1/4" A 2")</t>
  </si>
  <si>
    <t>C1240</t>
  </si>
  <si>
    <t>6.2.14</t>
  </si>
  <si>
    <t>ENCHIMENTO DE RASGO C/ARGAMASSA DIAM.= 65 A100mm (2 1/2" A 4")</t>
  </si>
  <si>
    <t>C4839</t>
  </si>
  <si>
    <t>6.2.15</t>
  </si>
  <si>
    <t>CAIXA EM ALVENARIA TIJOLO FURADO, ESP. = 10cm ( 80x 80x60cm), FUNDO DE CONCRETO, EXCETO ESCAVAÇÃO E TAMPA</t>
  </si>
  <si>
    <t>S10224</t>
  </si>
  <si>
    <t>6.2.16</t>
  </si>
  <si>
    <t>Canaleta de drenagem em concreto, dimensões internas 40 x 50cm, com tampa de concreto, inclusive escavação manual</t>
  </si>
  <si>
    <t>C0445</t>
  </si>
  <si>
    <t>6.2.17</t>
  </si>
  <si>
    <t>BOMBA CENTRÍFUGA DE 2 CV, INCLUSIVE MAT.DE SUCÇÃO</t>
  </si>
  <si>
    <t>6.2.18</t>
  </si>
  <si>
    <t>6.2.19</t>
  </si>
  <si>
    <t>6.2.20</t>
  </si>
  <si>
    <t>6.2.21</t>
  </si>
  <si>
    <t>6.2.22</t>
  </si>
  <si>
    <t>6.2.23</t>
  </si>
  <si>
    <t>C2601</t>
  </si>
  <si>
    <t>6.2.24</t>
  </si>
  <si>
    <t>TUBO PVC ESG (200MM)</t>
  </si>
  <si>
    <t>6.3</t>
  </si>
  <si>
    <t xml:space="preserve"> INSTALAÇÕES HIDRÁULICAS </t>
  </si>
  <si>
    <t>C2625</t>
  </si>
  <si>
    <t>6.3.1</t>
  </si>
  <si>
    <t>TUBO PVC SOLD. MARROM INCL.CONEXÕES D= 25mm(3/4")</t>
  </si>
  <si>
    <t>C2626</t>
  </si>
  <si>
    <t>6.3.2</t>
  </si>
  <si>
    <t>TUBO PVC SOLD. MARROM INCL.CONEXÕES D= 32mm(1")</t>
  </si>
  <si>
    <t>C2627</t>
  </si>
  <si>
    <t>6.3.3</t>
  </si>
  <si>
    <t>TUBO PVC SOLD. MARROM INCL.CONEXÕES D= 40mm (1 1/4")</t>
  </si>
  <si>
    <t>C2628</t>
  </si>
  <si>
    <t>6.3.4</t>
  </si>
  <si>
    <t>TUBO PVC SOLD. MARROM INCL.CONEXÕES D= 50mm (1 1/2")</t>
  </si>
  <si>
    <t>C2629</t>
  </si>
  <si>
    <t>6.3.5</t>
  </si>
  <si>
    <t>TUBO PVC SOLD. MARROM INCL.CONEXÕES D= 60mm (2")</t>
  </si>
  <si>
    <t>C2631</t>
  </si>
  <si>
    <t>6.3.6</t>
  </si>
  <si>
    <t>TUBO PVC SOLD. MARROM INCL.CONEXÕES D=75mm (2 1/2")</t>
  </si>
  <si>
    <t>C2630</t>
  </si>
  <si>
    <t>6.3.7</t>
  </si>
  <si>
    <t>TUBO PVC SOLD. MARROM INCL.CONEXÕES D=110mm(4')</t>
  </si>
  <si>
    <t>C0026</t>
  </si>
  <si>
    <t>6.3.8</t>
  </si>
  <si>
    <t>ADAPTADOR PVC SOLD. FLANGES LIVRES P/CX. D'ÁGUA 85mm (3")</t>
  </si>
  <si>
    <t>C3653</t>
  </si>
  <si>
    <t>6.3.9</t>
  </si>
  <si>
    <t>ADAPTADOR PVC P/ REGISTRO 25mm (3/4")</t>
  </si>
  <si>
    <t>C3654</t>
  </si>
  <si>
    <t>6.3.10</t>
  </si>
  <si>
    <t>ADAPTADOR PVC P/ REGISTRO 32mm (1")</t>
  </si>
  <si>
    <t>C3655</t>
  </si>
  <si>
    <t>6.3.11</t>
  </si>
  <si>
    <t>ADAPTADOR PVC P/ REGISTRO 40mm (1 1/4")</t>
  </si>
  <si>
    <t>C3656</t>
  </si>
  <si>
    <t>6.3.12</t>
  </si>
  <si>
    <t>ADAPTADOR PVC P/ REGISTRO 50mm (1 1/2")</t>
  </si>
  <si>
    <t>C3657</t>
  </si>
  <si>
    <t>6.3.13</t>
  </si>
  <si>
    <t>ADAPTADOR PVC P/ REGISTRO 60mm (2")</t>
  </si>
  <si>
    <t>C0016</t>
  </si>
  <si>
    <t>6.3.14</t>
  </si>
  <si>
    <t>ADAPTADOR PVC P/ REGISTRO 75mm (2 1/2'')</t>
  </si>
  <si>
    <t>94670</t>
  </si>
  <si>
    <t>6.3.15</t>
  </si>
  <si>
    <t>ADAPTADOR CURTO COM BOLSA E ROSCA PARA REGISTRO, PVC, SOLDÁVEL, DN 110 MM X 4 , INSTALADO EM RESERVAÇÃO DE ÁGUA DE EDIFICAÇÃO QUE POSSUA RESERVATÓRIO DE FIBRA/FIBROCIMENTO FORNECIMENTO E INSTALAÇÃO. AF_06/2016</t>
  </si>
  <si>
    <t>91179</t>
  </si>
  <si>
    <t>6.3.16</t>
  </si>
  <si>
    <t>FIXAÇÃO DE TUBOS HORIZONTAIS DE PVC, CPVC OU COBRE DIÂMETROS MENORES OU IGUAIS A 40 MM COM ABRAÇADEIRA METÁLICA RÍGIDA TIPO D 1/2" , FIXADA DIRETAMENTE NA LAJE. AF_05/2015</t>
  </si>
  <si>
    <t>91180</t>
  </si>
  <si>
    <t>6.3.17</t>
  </si>
  <si>
    <t>FIXAÇÃO DE TUBOS HORIZONTAIS DE PVC, CPVC OU COBRE DIÂMETROS MAIORES QUE 40 MM E MENORES OU IGUAIS A 75 MM COM ABRAÇADEIRA METÁLICA RÍGIDA TIPO ?D? 1 1/2?, FIXADA DIRETAMENTE NA LAJE. AF_05/2015</t>
  </si>
  <si>
    <t>91181</t>
  </si>
  <si>
    <t>6.3.18</t>
  </si>
  <si>
    <t>FIXAÇÃO DE TUBOS HORIZONTAIS DE PVC, CPVC OU COBRE DIÂMETROS MAIORES QUE 75 MM COM ABRAÇADEIRA METÁLICA RÍGIDA TIPO D 3" , FIXADA DIRETAMENTE NA LAJE. AF_05/2015</t>
  </si>
  <si>
    <t>C2166</t>
  </si>
  <si>
    <t>6.3.19</t>
  </si>
  <si>
    <t>REGISTRO DE GAVETA C/CANOPLA CROMADA D= 20mm (3/4")</t>
  </si>
  <si>
    <t>C2167</t>
  </si>
  <si>
    <t>6.3.20</t>
  </si>
  <si>
    <t>REGISTRO DE GAVETA C/CANOPLA CROMADA D= 25mm (1")</t>
  </si>
  <si>
    <t>C2158</t>
  </si>
  <si>
    <t>6.3.21</t>
  </si>
  <si>
    <t>REGISTRO DE GAVETA BRUTO D= 25mm (1")</t>
  </si>
  <si>
    <t>C2160</t>
  </si>
  <si>
    <t>6.3.22</t>
  </si>
  <si>
    <t>REGISTRO DE GAVETA BRUTO D= 40mm (1 1/2")</t>
  </si>
  <si>
    <t>C2161</t>
  </si>
  <si>
    <t>6.3.23</t>
  </si>
  <si>
    <t>REGISTRO DE GAVETA BRUTO D= 50mm (2")</t>
  </si>
  <si>
    <t>C2162</t>
  </si>
  <si>
    <t>6.3.24</t>
  </si>
  <si>
    <t>REGISTRO DE GAVETA BRUTO D= 65mm (2 1/2")</t>
  </si>
  <si>
    <t>C2164</t>
  </si>
  <si>
    <t>6.3.25</t>
  </si>
  <si>
    <t>REGISTRO DE GAVETA BRUTO D=100mm (4")</t>
  </si>
  <si>
    <t>6.3.26</t>
  </si>
  <si>
    <t>S04081</t>
  </si>
  <si>
    <t>6.3.27</t>
  </si>
  <si>
    <t>Conjunto moto-bomba centrífuga, trifasica, motor 7.5 cv, Schneider BC-21 ou similar</t>
  </si>
  <si>
    <t>94800</t>
  </si>
  <si>
    <t>6.3.28</t>
  </si>
  <si>
    <t>TORNEIRA DE BOIA PARA CAIXA D'ÁGUA, ROSCÁVEL, 2" - FORNECIMENTO E INSTALAÇÃO. AF_08/2021</t>
  </si>
  <si>
    <t>102137</t>
  </si>
  <si>
    <t>6.3.29</t>
  </si>
  <si>
    <t>CHAVE DE BOIA AUTOMÁTICA SUPERIOR/INFERIOR 15A/250V - FORNECIMENTO E INSTALAÇÃO. AF_12/2020</t>
  </si>
  <si>
    <t>S11151</t>
  </si>
  <si>
    <t>6.3.30</t>
  </si>
  <si>
    <t>Válvula de esfera em bronze ø 2 1/2" - fornecimento e instalação</t>
  </si>
  <si>
    <t>C2714</t>
  </si>
  <si>
    <t>6.3.31</t>
  </si>
  <si>
    <t>VÁLVULA DE RETENÇÃO HORIZONTAL D= 80mm (3")</t>
  </si>
  <si>
    <t>C2704</t>
  </si>
  <si>
    <t>6.3.32</t>
  </si>
  <si>
    <t>VÁLVULA DE RETENÇÃO HORIZ.OU VERT. D= 80mm (3")</t>
  </si>
  <si>
    <t>C1819</t>
  </si>
  <si>
    <t>6.3.33</t>
  </si>
  <si>
    <t>NIPLE DUPLO AÇO GALV. D=65mm (2 1/2") À 80mm (3")</t>
  </si>
  <si>
    <t>C2095</t>
  </si>
  <si>
    <t>6.3.34</t>
  </si>
  <si>
    <t>RASGO EM ALVENARIA P/TUBULAÇÕES D=15 A 25mm (1/2" A 1")</t>
  </si>
  <si>
    <t>6.3.35</t>
  </si>
  <si>
    <t>C1238</t>
  </si>
  <si>
    <t>6.3.36</t>
  </si>
  <si>
    <t>ENCHIMENTO DE RASGO C/ARGAMASSA DIAM.= 15 A 25mm (1/2" A 1")</t>
  </si>
  <si>
    <t>6.3.37</t>
  </si>
  <si>
    <t>6.3.38</t>
  </si>
  <si>
    <t>6.3.39</t>
  </si>
  <si>
    <t>6.3.40</t>
  </si>
  <si>
    <t>6.3.41</t>
  </si>
  <si>
    <t>6.3.42</t>
  </si>
  <si>
    <t>6.4</t>
  </si>
  <si>
    <t xml:space="preserve"> INSTALAÇÕES DE COMBATE A INCÊNDIO </t>
  </si>
  <si>
    <t>C2545</t>
  </si>
  <si>
    <t>6.4.1</t>
  </si>
  <si>
    <t>TUBO AÇO GALV. C/OU S/COST.INCL.CONEXÕES D= 25mm (1")</t>
  </si>
  <si>
    <t>C2546</t>
  </si>
  <si>
    <t>6.4.2</t>
  </si>
  <si>
    <t>TUBO AÇO GALV. C/OU S/COST.INCL.CONEXÕES D= 32mm (1 1/4")</t>
  </si>
  <si>
    <t>C2547</t>
  </si>
  <si>
    <t>6.4.3</t>
  </si>
  <si>
    <t>TUBO AÇO GALV. C/OU S/COST.INCL.CONEXÕES D= 40mm(1 1/2")</t>
  </si>
  <si>
    <t>C2552</t>
  </si>
  <si>
    <t>6.4.4</t>
  </si>
  <si>
    <t>TUBO AÇO GALV. C/OU S/COST.INCL.CONEXÕES D=50mm (2")</t>
  </si>
  <si>
    <t>C2553</t>
  </si>
  <si>
    <t>6.4.5</t>
  </si>
  <si>
    <t>TUBO AÇO GALV. C/OU S/COST.INCL.CONEXÕES D=65mm (2 1/2")</t>
  </si>
  <si>
    <t>C2548</t>
  </si>
  <si>
    <t>6.4.6</t>
  </si>
  <si>
    <t>TUBO AÇO GALV. C/OU S/COST.INCL.CONEXÕES D= 80mm (3")</t>
  </si>
  <si>
    <t>C2549</t>
  </si>
  <si>
    <t>6.4.7</t>
  </si>
  <si>
    <t>TUBO AÇO GALV. C/OU S/COST.INCL.CONEXÕES D=100mm (4")</t>
  </si>
  <si>
    <t>C2550</t>
  </si>
  <si>
    <t>6.4.8</t>
  </si>
  <si>
    <t>TUBO AÇO GALV. C/OU S/COST.INCL.CONEXÕES D=125mm (5")</t>
  </si>
  <si>
    <t>C4309</t>
  </si>
  <si>
    <t>6.4.9</t>
  </si>
  <si>
    <t>PINTURA POLIURETANO EM 02 (DUAS) DEMÃOS SOBRE TUBULAÇÃO</t>
  </si>
  <si>
    <t>C2713</t>
  </si>
  <si>
    <t>6.4.10</t>
  </si>
  <si>
    <t>VÁLVULA DE RETENÇÃO HORIZONTAL D= 65mm (2 1/2")</t>
  </si>
  <si>
    <t>C1397</t>
  </si>
  <si>
    <t>6.4.11</t>
  </si>
  <si>
    <t>FLANGE SEXTAVADA EM AÇO GALV. D=65mm (2 1/2")</t>
  </si>
  <si>
    <t>C1359</t>
  </si>
  <si>
    <t>6.4.12</t>
  </si>
  <si>
    <t>EXTINTOR DE GÁS CARBÔNICO OU PÓ QUÍMICO DE 4 OU 6KG</t>
  </si>
  <si>
    <t>C2292</t>
  </si>
  <si>
    <t>6.4.13</t>
  </si>
  <si>
    <t>SPRINKLERS EM BRONZE (INSTALADO)</t>
  </si>
  <si>
    <t>S10332</t>
  </si>
  <si>
    <t>6.4.14</t>
  </si>
  <si>
    <t>TAMPÃO DE FERRO FUNDIDO P/ POÇO DE VISITA  DE DIAM-=1 M</t>
  </si>
  <si>
    <t>C0001</t>
  </si>
  <si>
    <t>6.4.15</t>
  </si>
  <si>
    <t>ABRIGO P/ HIDRANTE C/MANGUEIRA E ESGUICHO DE LATÃO</t>
  </si>
  <si>
    <t>C4649</t>
  </si>
  <si>
    <t>6.4.16</t>
  </si>
  <si>
    <t>SINALIZAÇÃO PARA EXTINTOR</t>
  </si>
  <si>
    <t>S12138</t>
  </si>
  <si>
    <t>6.4.17</t>
  </si>
  <si>
    <t>Un</t>
  </si>
  <si>
    <t>S10784</t>
  </si>
  <si>
    <t>6.4.18</t>
  </si>
  <si>
    <t>VÁLVULA DE FLUXO EM AÇO GALVANIZADO DE  (2 1/2")</t>
  </si>
  <si>
    <t>S10833</t>
  </si>
  <si>
    <t>6.4.19</t>
  </si>
  <si>
    <t>VÁLVULA DE ESFERA BRUTA, BRONZE, ROSCÁVEL, 2'' - FORNECIMENTO E INSTALAÇÃO. AF_08/2021</t>
  </si>
  <si>
    <t>S09033</t>
  </si>
  <si>
    <t>6.4.20</t>
  </si>
  <si>
    <t>REGISTRO DE GAVETA BRUTO D= 80mm (3")</t>
  </si>
  <si>
    <t>C2163</t>
  </si>
  <si>
    <t>6.4.21</t>
  </si>
  <si>
    <t>S01463</t>
  </si>
  <si>
    <t>6.4.22</t>
  </si>
  <si>
    <t>C2705</t>
  </si>
  <si>
    <t>6.4.23</t>
  </si>
  <si>
    <t>VÁLVULA DE RETENÇÃO HORIZ.OU VERT. D=100mm (4")</t>
  </si>
  <si>
    <t>C0447</t>
  </si>
  <si>
    <t>6.4.24</t>
  </si>
  <si>
    <t>BOMBA CENTRÍFUGA DE 5 CV, INCLUSIVE MAT.DE SUCÇÃO</t>
  </si>
  <si>
    <t>C0448</t>
  </si>
  <si>
    <t>6.4.25</t>
  </si>
  <si>
    <t>BOMBA CENTRÍFUGA P/ PRESSURIZAÇÃO/HIDRANTE 10 CV</t>
  </si>
  <si>
    <t>C0467</t>
  </si>
  <si>
    <t>6.4.26</t>
  </si>
  <si>
    <t>BRAÇADEIRA TIPO "D", METÁLICA ATE 2"</t>
  </si>
  <si>
    <t>C0468</t>
  </si>
  <si>
    <t>6.4.27</t>
  </si>
  <si>
    <t>BRAÇADEIRA TIPO "D", METÁLICA ATE 3"</t>
  </si>
  <si>
    <t>C0469</t>
  </si>
  <si>
    <t>6.4.28</t>
  </si>
  <si>
    <t>BRAÇADEIRA TIPO "D", METÁLICA ATE 4"</t>
  </si>
  <si>
    <t>6.4.29</t>
  </si>
  <si>
    <t>FIXAÇÃO DE TUBOS HORIZONTAIS DE PVC, CPVC OU COBRE DIÂMETROS MAIORES QUE 75 MM COM ABRAÇADEIRA METÁLICA RÍGIDA TIPO D 3", FIXADA EM PERFILADO EM LAJE. AF_05/2015</t>
  </si>
  <si>
    <t>C2478</t>
  </si>
  <si>
    <t>6.4.30</t>
  </si>
  <si>
    <t>TIROS E PINO DE AÇO PARA FIXAÇÃO</t>
  </si>
  <si>
    <t>6.5</t>
  </si>
  <si>
    <t>SISTEMA DE AR CONDICIONADO</t>
  </si>
  <si>
    <t>6.5.1</t>
  </si>
  <si>
    <t>REDE FRIGRIGENA</t>
  </si>
  <si>
    <t>C4776</t>
  </si>
  <si>
    <t>6.5.1.1</t>
  </si>
  <si>
    <t>REDE FRIGORÍGENA C/ TUBO DE COBRE 1/4" FLEXÍVEL, ISOLADO COM BORRACHA ELASTOMÉRICA, SUSTENTAÇÃO, SOLDA E LIMPEZA</t>
  </si>
  <si>
    <t>C4777</t>
  </si>
  <si>
    <t>6.5.1.2</t>
  </si>
  <si>
    <t>REDE FRIGORÍGENA C/ TUBO DE COBRE 3/8" FLEXÍVEL, ISOLADO COM BORRACHA ELASTOMÉRICA, SUSTENTAÇÃO, SOLDA E LIMPEZA</t>
  </si>
  <si>
    <t>C4778</t>
  </si>
  <si>
    <t>6.5.1.3</t>
  </si>
  <si>
    <t>REDE FRIGORÍGENA C/ TUBO DE COBRE 1/2" FLEXÍVEL, ISOLADO COM BORRACHA ELASTOMÉRICA, SUSTENTAÇÃO, SOLDA E LIMPEZA</t>
  </si>
  <si>
    <t>C4779</t>
  </si>
  <si>
    <t>6.5.1.4</t>
  </si>
  <si>
    <t>REDE FRIGORÍGENA C/ TUBO DE COBRE 5/8" FLEXÍVEL, ISOLADO COM BORRACHA ELASTOMÉRICA, SUSTENTAÇÃO, SOLDA E LIMPEZA</t>
  </si>
  <si>
    <t>C4780</t>
  </si>
  <si>
    <t>6.5.1.5</t>
  </si>
  <si>
    <t>REDE FRIGORÍGENA C/ TUBO DE COBRE 3/4" FLEXÍVEL, ISOLADO COM BORRACHA ELASTOMÉRICA, SUSTENTAÇÃO, SOLDA E LIMPEZA</t>
  </si>
  <si>
    <t>C4781</t>
  </si>
  <si>
    <t>6.5.1.6</t>
  </si>
  <si>
    <t>REDE FRIGORÍGENA C/ TUBO DE COBRE 7/8" FLEXÍVEL, ISOLADO COM BORRACHA ELASTOMÉRICA, SUSTENTAÇÃO, SOLDA E LIMPEZA</t>
  </si>
  <si>
    <t>C4784</t>
  </si>
  <si>
    <t>6.5.1.7</t>
  </si>
  <si>
    <t>REDE FRIGORÍGENA C/ TUBO DE COBRE 1", ISOLADO COM BORRACHA ELASTOMÉRICA, SUSTENTAÇÃO, SOLDA E LIMPEZA</t>
  </si>
  <si>
    <t>C4785</t>
  </si>
  <si>
    <t>6.5.1.8</t>
  </si>
  <si>
    <t>REDE FRIGORÍGENA C/ TUBO DE COBRE 1 1/8", ISOLADO COM BORRACHA ELASTOMÉRICA, SUSTENTAÇÃO, SOLDA E LIMPEZA</t>
  </si>
  <si>
    <t>C4786</t>
  </si>
  <si>
    <t>6.5.1.9</t>
  </si>
  <si>
    <t>REDE FRIGORÍGENA C/ TUBO DE COBRE 1 1/4", ISOLADO COM BORRACHA ELASTOMÉRICA, SUSTENTAÇÃO, SOLDA E LIMPEZA</t>
  </si>
  <si>
    <t>C4788</t>
  </si>
  <si>
    <t>6.5.1.10</t>
  </si>
  <si>
    <t>REDE FRIGORÍGENA C/ TUBO DE COBRE 1 1/2", ISOLADO COM BORRACHA ELASTOMÉRICA, SUSTENTAÇÃO, SOLDA E LIMPEZA</t>
  </si>
  <si>
    <t>PLAL-84992829</t>
  </si>
  <si>
    <t>6.5.1.11</t>
  </si>
  <si>
    <t>Tubo de cobre de 1.3/4"</t>
  </si>
  <si>
    <t>JCA-VRF-001</t>
  </si>
  <si>
    <t>6.5.1.12</t>
  </si>
  <si>
    <t>UNIDADE MULTIKIT E102SNB2, CONF. ESPECIFICAÇÕES TÉCNICAS - FORNECIMENTO E INSTALAÇÃO</t>
  </si>
  <si>
    <t>JCA-VRF-002</t>
  </si>
  <si>
    <t>6.5.1.13</t>
  </si>
  <si>
    <t>UNIDADE MULTIKIT E162SNB2, CONF. ESPECIFICAÇÕES TÉCNICAS - FORNECIMENTO E INSTALAÇÃO</t>
  </si>
  <si>
    <t>JCA-VRF-003</t>
  </si>
  <si>
    <t>6.5.1.14</t>
  </si>
  <si>
    <t>UNIDADE MULTIKIT E242SNB2, CONF. ESPECIFICAÇÕES TÉCNICAS - FORNECIMENTO E INSTALAÇÃO</t>
  </si>
  <si>
    <t>JCA-VRF-004</t>
  </si>
  <si>
    <t>6.5.1.15</t>
  </si>
  <si>
    <t>UNIDADE MULTIKIT E302SNB2, CONF. ESPECIFICAÇÕES TÉCNICAS - FORNECIMENTO E INSTALAÇÃO</t>
  </si>
  <si>
    <t>PLAL-87683849</t>
  </si>
  <si>
    <t>6.5.1.16</t>
  </si>
  <si>
    <t>Válvula de Esfera de 1/4 Pol.- Fornecimento e instalação</t>
  </si>
  <si>
    <t>PLAL-10887711</t>
  </si>
  <si>
    <t>6.5.1.17</t>
  </si>
  <si>
    <t>Válvula de Esfera de 1/2 Pol.- Fornecimento e instalação</t>
  </si>
  <si>
    <t>PLAL-71999738</t>
  </si>
  <si>
    <t>6.5.1.18</t>
  </si>
  <si>
    <t>Válvula Esfera Ø 5/8</t>
  </si>
  <si>
    <t>PLAL-73423113</t>
  </si>
  <si>
    <t>6.5.1.19</t>
  </si>
  <si>
    <t>Válvula Esfera Ø 3/8</t>
  </si>
  <si>
    <t>6.5.2</t>
  </si>
  <si>
    <t>DUTOS</t>
  </si>
  <si>
    <t>PLAL-14672001</t>
  </si>
  <si>
    <t>6.5.2.1</t>
  </si>
  <si>
    <t>GRELHA DE INSUFLAMENTO MODELO AT-AG 425x425 - TROX</t>
  </si>
  <si>
    <t>PLAL-52116960</t>
  </si>
  <si>
    <t>6.5.2.2</t>
  </si>
  <si>
    <t>GRELHA DE INSUFLAMENTO MODELO AT-AG 225x125 - TROX</t>
  </si>
  <si>
    <t>6.5.3</t>
  </si>
  <si>
    <t>OUTROS</t>
  </si>
  <si>
    <t>S09823</t>
  </si>
  <si>
    <t>6.5.3.1</t>
  </si>
  <si>
    <t>Fornecimento de gás nitrogenio</t>
  </si>
  <si>
    <t>m³</t>
  </si>
  <si>
    <t>CP-2277-I004817</t>
  </si>
  <si>
    <t>6.5.3.2</t>
  </si>
  <si>
    <t>GAS REFRIGERANTE R 410</t>
  </si>
  <si>
    <t>C4533</t>
  </si>
  <si>
    <t>6.5.3.3</t>
  </si>
  <si>
    <t>CABO LÓGICO 4 PARES, CATEGORIA 6 - UTP</t>
  </si>
  <si>
    <t>C4377</t>
  </si>
  <si>
    <t>6.5.3.4</t>
  </si>
  <si>
    <t>CABO EM PVC 1000V 2,5 mm²</t>
  </si>
  <si>
    <t>6.5.4</t>
  </si>
  <si>
    <t>EQUIPAMENTOS</t>
  </si>
  <si>
    <t>FIEB-17833378</t>
  </si>
  <si>
    <t>6.5.4.1</t>
  </si>
  <si>
    <t>Tipo Parede High Wall: RPK-1,0FSNSM3 - BDI = 12,72</t>
  </si>
  <si>
    <t>6.5.4.2</t>
  </si>
  <si>
    <t>FORNECIMENTO DE EQUIPAMENTOS</t>
  </si>
  <si>
    <t>FIEB-60553464</t>
  </si>
  <si>
    <t>6.5.4.2.1</t>
  </si>
  <si>
    <t>Tipo Parede High Wall: RPK-1,5FSNSM3 - BDI = 12,72</t>
  </si>
  <si>
    <t>FIEB-26190421</t>
  </si>
  <si>
    <t>6.5.4.2.2</t>
  </si>
  <si>
    <t>Tipo Parede High Wall: RPK-2,0FSNSM3 - BDI = 12,72</t>
  </si>
  <si>
    <t>FIEB-39204315</t>
  </si>
  <si>
    <t>6.5.4.2.3</t>
  </si>
  <si>
    <t>Cassette 4 Vias: RCI1,5FSN3B4 - BDI = 12,72</t>
  </si>
  <si>
    <t>FIEB-13710498</t>
  </si>
  <si>
    <t>6.5.4.2.4</t>
  </si>
  <si>
    <t>Cassette 4 Vias: RCI2,0FSN3B4 - BDI = 12,72</t>
  </si>
  <si>
    <t>PLAL-35627721</t>
  </si>
  <si>
    <t>6.5.4.2.5</t>
  </si>
  <si>
    <t>Cassette 4 Vias: RCI1,0FSN3B4 - BDI = 12,72</t>
  </si>
  <si>
    <t>PLAL-94904634</t>
  </si>
  <si>
    <t>6.5.4.2.6</t>
  </si>
  <si>
    <t>Unidade Condensadora Sigma: RAS48FSNS(5)B = RAS24FSNS(5)B + RAS24FSNS(5)B - BDI = 12,72</t>
  </si>
  <si>
    <t>PLAL-83291548</t>
  </si>
  <si>
    <t>6.5.4.2.7</t>
  </si>
  <si>
    <t>Unidade Condensadora Sigma: RAS54FSNS(5)B = RAS16FSNS(5)B + RAS18FSNS(5)B + RAS18FSNS(5)B - BDI = 12,72</t>
  </si>
  <si>
    <t>PLAL-96037103</t>
  </si>
  <si>
    <t>6.5.4.2.8</t>
  </si>
  <si>
    <t>Unidade Condensadora Sigma: RAS60FSNS(5)B = RAS18FSNS(5)B + RAS18FSNS(5)B + RAS24FSNS(5)B - BDI = 12,72</t>
  </si>
  <si>
    <t>PLAL-17847504</t>
  </si>
  <si>
    <t>6.5.4.2.9</t>
  </si>
  <si>
    <t>SPLITÃO 7,5TR - RVT075CXP - BDI = 12,72</t>
  </si>
  <si>
    <t>PLAL-75659556</t>
  </si>
  <si>
    <t>6.5.4.2.10</t>
  </si>
  <si>
    <t>SPLITÃO 15,0TR - RVT150CXP - BDI = 12,72</t>
  </si>
  <si>
    <t>PLAL-95709940</t>
  </si>
  <si>
    <t>6.5.4.2.11</t>
  </si>
  <si>
    <t>BERLINERLUFT VHT 630 + FILTRO G4 - BDI = 12,72</t>
  </si>
  <si>
    <t>6.5.4.3</t>
  </si>
  <si>
    <t>INSTALAÇÃO DE EQUIPAMENTOS</t>
  </si>
  <si>
    <t>TRT5-92300661</t>
  </si>
  <si>
    <t>6.5.4.3.1</t>
  </si>
  <si>
    <t>INSTALAÇÃO DE UNIDADE CONDENSADORA VRF - QUALQUER POTENCIA</t>
  </si>
  <si>
    <t>TRT5-01497990</t>
  </si>
  <si>
    <t>6.5.4.3.2</t>
  </si>
  <si>
    <t>INSTALAÇÃO DE UNIDADE EVAPORADORA VRF - QUALQUER TIPO</t>
  </si>
  <si>
    <t>TRT5-46511087</t>
  </si>
  <si>
    <t>6.5.4.3.3</t>
  </si>
  <si>
    <t>SERVIÇOS DE INSTALAÇÃO DE EQUIPAMENTOS MECANICOS DE VENTILAÇÃO E/OU EXAUSTÃO COMO VENTILADORES, EXAUSTORES E COIFAS, INCLUSIVE FIXAÇÕES E DEMAIS ACESSÓRIOS.</t>
  </si>
  <si>
    <t>TRT5-83806270</t>
  </si>
  <si>
    <t>6.5.4.3.4</t>
  </si>
  <si>
    <t>INSTALAÇÃO DE UNIDADE SPLITÃO - QUALQUER POTENCIA</t>
  </si>
  <si>
    <t>7.0</t>
  </si>
  <si>
    <t>ELÉTRICA</t>
  </si>
  <si>
    <t>7.1</t>
  </si>
  <si>
    <t>ENTRADA DE ENERGIA</t>
  </si>
  <si>
    <t>7.1.1</t>
  </si>
  <si>
    <t>INFRAESTRUTURA</t>
  </si>
  <si>
    <t>C1193</t>
  </si>
  <si>
    <t>7.1.1.1</t>
  </si>
  <si>
    <t>ELETRODUTO PVC ROSC. D=110mm (4")</t>
  </si>
  <si>
    <t>C1716</t>
  </si>
  <si>
    <t>7.1.1.2</t>
  </si>
  <si>
    <t>LUVA DE PVC RÍGIDO PARA ELETRODUTO 4"</t>
  </si>
  <si>
    <t>C1027</t>
  </si>
  <si>
    <t>7.1.1.3</t>
  </si>
  <si>
    <t>CURVA DE PVC RIGIDO PARA ELETRODUTO DE 4''</t>
  </si>
  <si>
    <t>C1933</t>
  </si>
  <si>
    <t>7.1.1.4</t>
  </si>
  <si>
    <t>PISO DE BORRACHA 50X50CM ESPESSURA 13MM</t>
  </si>
  <si>
    <t>S12845</t>
  </si>
  <si>
    <t>7.1.1.5</t>
  </si>
  <si>
    <t>7.1.2</t>
  </si>
  <si>
    <t>CABOS</t>
  </si>
  <si>
    <t>C0558</t>
  </si>
  <si>
    <t>7.1.2.1</t>
  </si>
  <si>
    <t>CABO EM PVC 1000V 35MM2</t>
  </si>
  <si>
    <t>7.1.3</t>
  </si>
  <si>
    <t>7.1.3.1</t>
  </si>
  <si>
    <t>QDG</t>
  </si>
  <si>
    <t>C1112</t>
  </si>
  <si>
    <t>7.1.3.1.1</t>
  </si>
  <si>
    <t>DISJUNTOR TRIPOLAR C/ACIONAMENTO NA PORTA DO Q.D.ATE 400A</t>
  </si>
  <si>
    <t>C1114</t>
  </si>
  <si>
    <t>7.1.3.1.2</t>
  </si>
  <si>
    <t>DISJUNTOR TRIPOLAR C/ACIONAMENTO NA PORTA DO Q.D.ATE 63A</t>
  </si>
  <si>
    <t>C1108</t>
  </si>
  <si>
    <t>7.1.3.1.3</t>
  </si>
  <si>
    <t>DISJUNTOR TRIPOLAR C/ACIONAMENTO NA PORTA DO Q.D.ATE 160A</t>
  </si>
  <si>
    <t>7.1.3.2</t>
  </si>
  <si>
    <t xml:space="preserve">QDF </t>
  </si>
  <si>
    <t>C1104</t>
  </si>
  <si>
    <t>7.1.3.2.1</t>
  </si>
  <si>
    <t>DISJUNTOR TRIPOLAR C/ACIONAMENTO NA PORTA DO Q.D.ATE 100A</t>
  </si>
  <si>
    <t>C1111</t>
  </si>
  <si>
    <t>7.1.3.2.2</t>
  </si>
  <si>
    <t>DISJUNTOR TRIPOLAR C/ACIONAMENTO NA PORTA DO Q.D.ATE 32A</t>
  </si>
  <si>
    <t>7.2</t>
  </si>
  <si>
    <t>SUBESTAÇÃO</t>
  </si>
  <si>
    <t>7.2.1</t>
  </si>
  <si>
    <t>7.2.1.1</t>
  </si>
  <si>
    <t>ELETRODUTO DE PVC RIGIDO 4''</t>
  </si>
  <si>
    <t>7.2.1.2</t>
  </si>
  <si>
    <t>7.2.1.3</t>
  </si>
  <si>
    <t>7.2.1.4</t>
  </si>
  <si>
    <t>7.2.1.5</t>
  </si>
  <si>
    <t>7.2.2</t>
  </si>
  <si>
    <t>C4538</t>
  </si>
  <si>
    <t>7.2.2.1</t>
  </si>
  <si>
    <t>CABO EM PVC 15000V 35MM2</t>
  </si>
  <si>
    <t>7.3</t>
  </si>
  <si>
    <t>QUADROS</t>
  </si>
  <si>
    <t>C1109</t>
  </si>
  <si>
    <t>7.3.1</t>
  </si>
  <si>
    <t>DISJUNTOR TIPO COMPACTO E ABERTO 3X 250A</t>
  </si>
  <si>
    <t>C1113</t>
  </si>
  <si>
    <t>7.3.2</t>
  </si>
  <si>
    <t>DISJUNTOR TIPO COMPACTO E ABERTO 3X 630A</t>
  </si>
  <si>
    <t>C1103</t>
  </si>
  <si>
    <t>7.3.3</t>
  </si>
  <si>
    <t>DISJUNTOR TIPO COMPACTO E ABERTO 3X1000A</t>
  </si>
  <si>
    <t>C1121</t>
  </si>
  <si>
    <t>7.3.4</t>
  </si>
  <si>
    <t>DISJUNTOR TRIPOLAR 20A</t>
  </si>
  <si>
    <t>C1125</t>
  </si>
  <si>
    <t>7.3.5</t>
  </si>
  <si>
    <t>DISJUNTOR TRIPOLAR 40A</t>
  </si>
  <si>
    <t>C1117</t>
  </si>
  <si>
    <t>7.3.6</t>
  </si>
  <si>
    <t>DISJUNTOR TRIPOLAR DE 100A</t>
  </si>
  <si>
    <t>C1128</t>
  </si>
  <si>
    <t>7.3.7</t>
  </si>
  <si>
    <t>DISJUNTOR TRIPOLAR DE 60A</t>
  </si>
  <si>
    <t>C1130</t>
  </si>
  <si>
    <t>7.3.8</t>
  </si>
  <si>
    <t>DISJUNTOR TRIPOLAR DE 70A</t>
  </si>
  <si>
    <t>7.3.9</t>
  </si>
  <si>
    <t>MULTIMEDIDOR DE GRANDEZAS ELÉTRICAS, DIGITAL, COM MEMÓRIA DE MASSA 800KB, 4 REGISTROS DE DADOS, DISPLAY LCD, SAÍDA 485/234, OU ACOMPANHADO DE CONVERSOR, ENTRADA TRIFÁSICA ATÉ 600VCA, ENTRADA DE CORRENTE 5A</t>
  </si>
  <si>
    <t>7.3.10</t>
  </si>
  <si>
    <t>PROTETOR DPS CLAMPER SÉRIE 900 BORNE 922.B0M3.024 FASTER-24V</t>
  </si>
  <si>
    <t>C0780</t>
  </si>
  <si>
    <t>7.3.11</t>
  </si>
  <si>
    <t>CONTACTOR AUXILIAR 2NA + 2NF</t>
  </si>
  <si>
    <t>7.3.12</t>
  </si>
  <si>
    <t>DISJUNTOR TRIFASICO 150A</t>
  </si>
  <si>
    <t>7.3.13</t>
  </si>
  <si>
    <t>DISJUNTOR TRIFASICO 125A</t>
  </si>
  <si>
    <t>7.3.14</t>
  </si>
  <si>
    <t>DISJUNTOR TRIFASICO 80A</t>
  </si>
  <si>
    <t>C1106</t>
  </si>
  <si>
    <t>7.3.15</t>
  </si>
  <si>
    <t>DISJUNTOR TRIFASICO 16A</t>
  </si>
  <si>
    <t>C1098</t>
  </si>
  <si>
    <t>7.3.16</t>
  </si>
  <si>
    <t>DISJUNTOR MONOFÁSICO 32A</t>
  </si>
  <si>
    <t>C1096</t>
  </si>
  <si>
    <t>7.3.17</t>
  </si>
  <si>
    <t>DISJUNTOR MONOFÁSICO 25A</t>
  </si>
  <si>
    <t>C1093</t>
  </si>
  <si>
    <t>7.3.18</t>
  </si>
  <si>
    <t>DISJUNTOR MONOFÁSICO 16A</t>
  </si>
  <si>
    <t>C1092</t>
  </si>
  <si>
    <t>7.3.19</t>
  </si>
  <si>
    <t>DISJUNTOR MONOFÁSICO 10A</t>
  </si>
  <si>
    <t>7.4</t>
  </si>
  <si>
    <t>ALIMENTADORES DE BAIXA TENSÃO</t>
  </si>
  <si>
    <t>7.4.1</t>
  </si>
  <si>
    <t>C1181</t>
  </si>
  <si>
    <t>7.4.1.1</t>
  </si>
  <si>
    <t>ELETRODUTO DE ALUMÍNIO, INCLUSIVE CONEXÕES DE 1"</t>
  </si>
  <si>
    <t>C1178</t>
  </si>
  <si>
    <t>7.4.1.2</t>
  </si>
  <si>
    <t>ELETRODUTO DE ALUMÍNIO, INCLUSIVE CONEXÕES DE  1 1/4"</t>
  </si>
  <si>
    <t>C1202</t>
  </si>
  <si>
    <t>7.4.1.3</t>
  </si>
  <si>
    <t>ELETRODUTO DE PVC RIGIDO 3''</t>
  </si>
  <si>
    <t>7.4.1.4</t>
  </si>
  <si>
    <t>C1183</t>
  </si>
  <si>
    <t>7.4.1.5</t>
  </si>
  <si>
    <t>ELETRODUTO DE ALUMÍNIO, INCLUSIVE CONEXÕES DE 2"</t>
  </si>
  <si>
    <t>C1715</t>
  </si>
  <si>
    <t>7.4.1.6</t>
  </si>
  <si>
    <t>LUVA DE PVC RÍGIDO PARA ELETRODUTO 3"</t>
  </si>
  <si>
    <t>7.4.1.7</t>
  </si>
  <si>
    <t>C1026</t>
  </si>
  <si>
    <t>7.4.1.8</t>
  </si>
  <si>
    <t>CURVA DE PVC RIGIDO PARA ELETRODUTO DE 3''</t>
  </si>
  <si>
    <t>7.4.1.9</t>
  </si>
  <si>
    <t>C0627</t>
  </si>
  <si>
    <t>7.4.1.10</t>
  </si>
  <si>
    <t>CAIXA PASSAG. CHAPA C/TAMPA PARAF. 150X150X800MM</t>
  </si>
  <si>
    <t>C0626</t>
  </si>
  <si>
    <t>7.4.1.11</t>
  </si>
  <si>
    <t>CAIXA PASSAG. CHAPA C/TAMPA PARAF. 100X100X80MM</t>
  </si>
  <si>
    <t>C0628</t>
  </si>
  <si>
    <t>7.4.1.12</t>
  </si>
  <si>
    <t>CAIXA PASSAG. CHAPA C/TAMPA PARAF. 200X200X100MM</t>
  </si>
  <si>
    <t>C0629</t>
  </si>
  <si>
    <t>7.4.1.13</t>
  </si>
  <si>
    <t>CAIXA PASSAG. CHAPA C/TAMPA PARAF. 400X400X150MM</t>
  </si>
  <si>
    <t>C1154</t>
  </si>
  <si>
    <t>7.4.1.14</t>
  </si>
  <si>
    <t>DUTO PERFURADO-ELETROCALHA CHAPA DE AÇO (100X200)MM</t>
  </si>
  <si>
    <t>S08100</t>
  </si>
  <si>
    <t>7.4.1.15</t>
  </si>
  <si>
    <t>DUTO PERFURADO - ELETROCALHA CHAPA DE AÇO (100X100)mm</t>
  </si>
  <si>
    <t>S07812</t>
  </si>
  <si>
    <t>7.4.1.16</t>
  </si>
  <si>
    <t>DUTO PERFURADO - ELETROCALHA CHAPA DE AÇO (100 X 200)mm</t>
  </si>
  <si>
    <t>7.4.1.17</t>
  </si>
  <si>
    <t>C4535</t>
  </si>
  <si>
    <t>7.4.1.18</t>
  </si>
  <si>
    <t>DUTO PERFURADO-ELETROCALHA CHAPA DE AÇO (100X300)MM</t>
  </si>
  <si>
    <t>S08101</t>
  </si>
  <si>
    <t>7.4.1.19</t>
  </si>
  <si>
    <t>DUTO PERFURADO - ELETROCALHA CHAPA DE AÇO (100X300)mm</t>
  </si>
  <si>
    <t>C0466</t>
  </si>
  <si>
    <t>7.4.1.20</t>
  </si>
  <si>
    <t>BRAÇADEIRA TIPO "D", METÁLICA ATE 1"</t>
  </si>
  <si>
    <t>7.4.1.21</t>
  </si>
  <si>
    <t>7.4.1.22</t>
  </si>
  <si>
    <t>7.4.1.23</t>
  </si>
  <si>
    <t>C4038</t>
  </si>
  <si>
    <t>7.4.1.24</t>
  </si>
  <si>
    <t>ACESSÓRIOS DE BAIXA TENSÃO</t>
  </si>
  <si>
    <t>7.4.2</t>
  </si>
  <si>
    <t>C0534</t>
  </si>
  <si>
    <t>7.4.2.1</t>
  </si>
  <si>
    <t>CABO ISOLADO PVC 750V 4MM2</t>
  </si>
  <si>
    <t>C0537</t>
  </si>
  <si>
    <t>7.4.2.2</t>
  </si>
  <si>
    <t>CABO ISOLADO PVC 750V 6MM2</t>
  </si>
  <si>
    <t>C0527</t>
  </si>
  <si>
    <t>7.4.2.3</t>
  </si>
  <si>
    <t>CABO ISOLADO EM PVC  16MM2 - 750V</t>
  </si>
  <si>
    <t>C0532</t>
  </si>
  <si>
    <t>7.4.2.4</t>
  </si>
  <si>
    <t>CABO ISOLADO EM PVC  35MM2 - 750V</t>
  </si>
  <si>
    <t>C0536</t>
  </si>
  <si>
    <t>7.4.2.5</t>
  </si>
  <si>
    <t>CABO ISOLADO EM PVC 50MM2 - 750V</t>
  </si>
  <si>
    <t>C0538</t>
  </si>
  <si>
    <t>7.4.2.6</t>
  </si>
  <si>
    <t>CABO ISOLADO EM PVC 70MM2 - 750V</t>
  </si>
  <si>
    <t>C0539</t>
  </si>
  <si>
    <t>7.4.2.7</t>
  </si>
  <si>
    <t>CABO ISOLADO EM PVC 95MM2 - 750V</t>
  </si>
  <si>
    <t>C0525</t>
  </si>
  <si>
    <t>7.4.2.8</t>
  </si>
  <si>
    <t>CABO ISOLADO EM PVC 120MM2 - 750V</t>
  </si>
  <si>
    <t>C0554</t>
  </si>
  <si>
    <t>7.4.2.9</t>
  </si>
  <si>
    <t>CABO EM PVC 1000V 4MM2</t>
  </si>
  <si>
    <t>C0556</t>
  </si>
  <si>
    <t>7.4.2.10</t>
  </si>
  <si>
    <t>CABO EM PVC 1000V 6MM2</t>
  </si>
  <si>
    <t>C0550</t>
  </si>
  <si>
    <t>7.4.2.11</t>
  </si>
  <si>
    <t>CABO EM PVC 1000V 16MM2</t>
  </si>
  <si>
    <t>C0553</t>
  </si>
  <si>
    <t>7.4.2.12</t>
  </si>
  <si>
    <t>CABO EM PVC 1000V 25MM2</t>
  </si>
  <si>
    <t>7.4.2.13</t>
  </si>
  <si>
    <t>C0559</t>
  </si>
  <si>
    <t>7.4.2.14</t>
  </si>
  <si>
    <t>CABO EM PVC 1000V 70MM2</t>
  </si>
  <si>
    <t>C0557</t>
  </si>
  <si>
    <t>7.4.2.15</t>
  </si>
  <si>
    <t>CABO EM PVC 1000V 95MM2</t>
  </si>
  <si>
    <t>C0548</t>
  </si>
  <si>
    <t>7.4.2.16</t>
  </si>
  <si>
    <t>CABO EM PVC 1000V 120MM2</t>
  </si>
  <si>
    <t>C0549</t>
  </si>
  <si>
    <t>7.4.2.17</t>
  </si>
  <si>
    <t>CABO EM PVC 1000V 150MM2</t>
  </si>
  <si>
    <t>C0551</t>
  </si>
  <si>
    <t>7.4.2.18</t>
  </si>
  <si>
    <t>CABO EM PVC 1000V 185MM2</t>
  </si>
  <si>
    <t>C0552</t>
  </si>
  <si>
    <t>7.4.2.19</t>
  </si>
  <si>
    <t>CABO EM PVC 1000V 240MM2</t>
  </si>
  <si>
    <t>C3483</t>
  </si>
  <si>
    <t>7.4.2.20</t>
  </si>
  <si>
    <t>TERMINAL OLHAL PARA CABO DE 4,00mm2  A  6,00mm2</t>
  </si>
  <si>
    <t>7.4.2.21</t>
  </si>
  <si>
    <t>C2455</t>
  </si>
  <si>
    <t>7.4.2.22</t>
  </si>
  <si>
    <t>TERMINAL PRESSÃO P/CABO  16MM2</t>
  </si>
  <si>
    <t>C2457</t>
  </si>
  <si>
    <t>7.4.2.23</t>
  </si>
  <si>
    <t>TERMINAL DE PRESSÃO P/ CABOS ATÉ 35MM2</t>
  </si>
  <si>
    <t>C2454</t>
  </si>
  <si>
    <t>7.4.2.24</t>
  </si>
  <si>
    <t>TERMINAL DE PRESSÃO P/ CABOS ATÉ 120MM2</t>
  </si>
  <si>
    <t>C2456</t>
  </si>
  <si>
    <t>7.4.2.25</t>
  </si>
  <si>
    <t>TERMINAL DE PRESSÃO P/ CABOS ATÉ 240MM2</t>
  </si>
  <si>
    <t>7.5</t>
  </si>
  <si>
    <t>DISTRIBUIÇÃO - ILUMINAÇÃO EXTERNA</t>
  </si>
  <si>
    <t>C1186</t>
  </si>
  <si>
    <t>7.5.1</t>
  </si>
  <si>
    <t>ELETRODUTO DE PVC RIGIDO   3/4''</t>
  </si>
  <si>
    <t>C1709</t>
  </si>
  <si>
    <t>7.5.2</t>
  </si>
  <si>
    <t>LUVA DE PVC RIGIDO PARA ELETRODUTO 3/4''</t>
  </si>
  <si>
    <t>C1020</t>
  </si>
  <si>
    <t>7.5.3</t>
  </si>
  <si>
    <t>CURVA DE PVC RIGIDO PARA ELETRODUTO DE 3/4''</t>
  </si>
  <si>
    <t>7.5.4</t>
  </si>
  <si>
    <t>7.5.5</t>
  </si>
  <si>
    <t>7.6</t>
  </si>
  <si>
    <t>DISTRIBUIÇÃO DE ILUMINAÇÃO</t>
  </si>
  <si>
    <t>C1179</t>
  </si>
  <si>
    <t>7.6.1</t>
  </si>
  <si>
    <t>ELETRODUTO DE ALUMÍNIO, INCLUSIVE CONEXÕES DE  3/4"</t>
  </si>
  <si>
    <t>7.6.2</t>
  </si>
  <si>
    <t>7.6.3</t>
  </si>
  <si>
    <t>7.6.4</t>
  </si>
  <si>
    <t>7.6.5</t>
  </si>
  <si>
    <t>7.6.6</t>
  </si>
  <si>
    <t>C1165</t>
  </si>
  <si>
    <t>7.6.7</t>
  </si>
  <si>
    <t>DUTO PERFURADO-PERFILADOS CHAPA DE AÇO (38 X 38)MM</t>
  </si>
  <si>
    <t>S09527</t>
  </si>
  <si>
    <t>7.6.8</t>
  </si>
  <si>
    <t>TAMPA NORMAL P/ DUTO PERFURADO, ATÉ (100 x 300) mm</t>
  </si>
  <si>
    <t>7.6.9</t>
  </si>
  <si>
    <t>SAÍDA LATERAL DE PERFILADO PARA ELETRODUTO DE 3/4''</t>
  </si>
  <si>
    <t>C3484</t>
  </si>
  <si>
    <t>7.6.10</t>
  </si>
  <si>
    <t>SUPORTE DE EQUIPAMENTOS</t>
  </si>
  <si>
    <t>C0616</t>
  </si>
  <si>
    <t>7.6.11</t>
  </si>
  <si>
    <t>CAIXA ESTAMPADA 4''X6''-CHAPA 18</t>
  </si>
  <si>
    <t>C4762</t>
  </si>
  <si>
    <t>7.6.12</t>
  </si>
  <si>
    <t>CAIXA DE EMBUTIR PVC - 4X2 RETANGULAR</t>
  </si>
  <si>
    <t>7.6.13</t>
  </si>
  <si>
    <t>7.6.14</t>
  </si>
  <si>
    <t>C0540</t>
  </si>
  <si>
    <t>7.6.15</t>
  </si>
  <si>
    <t>CABO ISOLADO PVC 750V 2,5 MM2</t>
  </si>
  <si>
    <t>7.6.16</t>
  </si>
  <si>
    <t>7.6.17</t>
  </si>
  <si>
    <t>C0869</t>
  </si>
  <si>
    <t>7.6.18</t>
  </si>
  <si>
    <t>CABO COBRE NU 35MM2</t>
  </si>
  <si>
    <t>C4558</t>
  </si>
  <si>
    <t>7.6.19</t>
  </si>
  <si>
    <t>CABO CORDPLAST (CABO PP) 3 x 2,50 mm²</t>
  </si>
  <si>
    <t>C0860</t>
  </si>
  <si>
    <t>7.6.20</t>
  </si>
  <si>
    <t>CONECTOR SPLIT-BOLT P/CABO 35MM2</t>
  </si>
  <si>
    <t>7.6.21</t>
  </si>
  <si>
    <t>S07926</t>
  </si>
  <si>
    <t>7.6.22</t>
  </si>
  <si>
    <t>TERMINAL DE PRESSÃO P/ CABOS ATÉ 16MM2</t>
  </si>
  <si>
    <t>C1890</t>
  </si>
  <si>
    <t>7.6.23</t>
  </si>
  <si>
    <t>PETROLET ALUMÍNIO DE  3/4", TIPO T- X - L</t>
  </si>
  <si>
    <t>C1894</t>
  </si>
  <si>
    <t>7.6.24</t>
  </si>
  <si>
    <t>PETROLET ALUMÍNIO DE 1", TIPO T- X- L</t>
  </si>
  <si>
    <t>C1479</t>
  </si>
  <si>
    <t>7.6.25</t>
  </si>
  <si>
    <t>INTERRUPTOR 2 TECLAS SIMPLES</t>
  </si>
  <si>
    <t>S10850</t>
  </si>
  <si>
    <t>7.6.26</t>
  </si>
  <si>
    <t>ACOPLAMENTO RÍGIDO EM AÇO, CONEXÃO RANHURADA, DN 80 (3"), INSTALADO EM PRUMADAS - FORNECIMENTO E INSTALAÇÃO. AF_10/2020</t>
  </si>
  <si>
    <t>7.6.27</t>
  </si>
  <si>
    <t>7.6.28</t>
  </si>
  <si>
    <t>SAIDA LATERAL PARA PERFILADO 38X38MM</t>
  </si>
  <si>
    <t>C1158</t>
  </si>
  <si>
    <t>7.6.29</t>
  </si>
  <si>
    <t>DUTO PERFURADO-ELETROCALHA CHAPA DE AÇO (50X50)MM</t>
  </si>
  <si>
    <t>C1160</t>
  </si>
  <si>
    <t>7.6.30</t>
  </si>
  <si>
    <t>DUTO PERFURADO-ELETROCALHA CHAPA DE AÇO (50X100)MM</t>
  </si>
  <si>
    <t>C1492</t>
  </si>
  <si>
    <t>7.6.31</t>
  </si>
  <si>
    <t>INTERRUPTOR 1 TECLA PARALELO</t>
  </si>
  <si>
    <t>7.6.32</t>
  </si>
  <si>
    <t>7.6.33</t>
  </si>
  <si>
    <t>7.6.34</t>
  </si>
  <si>
    <t>7.6.35</t>
  </si>
  <si>
    <t>7.7</t>
  </si>
  <si>
    <t>DISTRIBUIÇÃO DE TOMADAS</t>
  </si>
  <si>
    <t>7.7.1</t>
  </si>
  <si>
    <t>7.7.2</t>
  </si>
  <si>
    <t>7.7.3</t>
  </si>
  <si>
    <t>7.7.4</t>
  </si>
  <si>
    <t>C1197</t>
  </si>
  <si>
    <t>7.7.5</t>
  </si>
  <si>
    <t>ELETRODUTO DE PVC RIGIDO 1''</t>
  </si>
  <si>
    <t>C1188</t>
  </si>
  <si>
    <t>7.7.6</t>
  </si>
  <si>
    <t>ELETRODUTO DE PVC RIGIDO 1 1/4''</t>
  </si>
  <si>
    <t>7.7.7</t>
  </si>
  <si>
    <t>C1710</t>
  </si>
  <si>
    <t>7.7.8</t>
  </si>
  <si>
    <t>LUVA DE PVC RIGIDO PARA ELETRODUTO 1''</t>
  </si>
  <si>
    <t>C1711</t>
  </si>
  <si>
    <t>7.7.9</t>
  </si>
  <si>
    <t>LUVA DE PVC RIGIDO PARA ELETRODUTO 1 1/4''</t>
  </si>
  <si>
    <t>7.7.10</t>
  </si>
  <si>
    <t>C1021</t>
  </si>
  <si>
    <t>7.7.11</t>
  </si>
  <si>
    <t>CURVA DE PVC RIGIDO PARA ELETRODUTO DE 1''</t>
  </si>
  <si>
    <t>C1022</t>
  </si>
  <si>
    <t>7.7.12</t>
  </si>
  <si>
    <t>CURVA DE PVC RIGIDO PARA ELETRODUTO DE 1 1/4''</t>
  </si>
  <si>
    <t>7.7.13</t>
  </si>
  <si>
    <t>C4761</t>
  </si>
  <si>
    <t>7.7.14</t>
  </si>
  <si>
    <t>CAIXA DE EMBUTIR PVC - 4X4 QUADRADA</t>
  </si>
  <si>
    <t>7.7.15</t>
  </si>
  <si>
    <t>7.7.16</t>
  </si>
  <si>
    <t>7.7.17</t>
  </si>
  <si>
    <t>7.7.18</t>
  </si>
  <si>
    <t>7.7.19</t>
  </si>
  <si>
    <t>7.7.20</t>
  </si>
  <si>
    <t>7.7.21</t>
  </si>
  <si>
    <t>7.7.22</t>
  </si>
  <si>
    <t>7.7.23</t>
  </si>
  <si>
    <t>C1893</t>
  </si>
  <si>
    <t>7.7.24</t>
  </si>
  <si>
    <t>PETROLET ALUMÍNIO DE 1 1/4", TIPO T- X- L</t>
  </si>
  <si>
    <t>7.7.25</t>
  </si>
  <si>
    <t>C4793</t>
  </si>
  <si>
    <t>7.7.26</t>
  </si>
  <si>
    <t>PLACA/TAMPA PARA 2 TOMADAS DE PISO 4"X4" EM INOX OU LATÃO</t>
  </si>
  <si>
    <t>7.7.27</t>
  </si>
  <si>
    <t>7.8</t>
  </si>
  <si>
    <t>DISTRIBUIÇÃO - AR CONDICIONADO</t>
  </si>
  <si>
    <t>7.8.1</t>
  </si>
  <si>
    <t>7.8.2</t>
  </si>
  <si>
    <t>7.8.3</t>
  </si>
  <si>
    <t>7.8.4</t>
  </si>
  <si>
    <t>7.8.5</t>
  </si>
  <si>
    <t>7.8.6</t>
  </si>
  <si>
    <t>7.8.7</t>
  </si>
  <si>
    <t>7.8.8</t>
  </si>
  <si>
    <t>7.8.9</t>
  </si>
  <si>
    <t>7.8.10</t>
  </si>
  <si>
    <t>7.8.11</t>
  </si>
  <si>
    <t>7.8.12</t>
  </si>
  <si>
    <t>7.8.13</t>
  </si>
  <si>
    <t>7.8.14</t>
  </si>
  <si>
    <t>7.8.15</t>
  </si>
  <si>
    <t>7.8.16</t>
  </si>
  <si>
    <t>7.8.17</t>
  </si>
  <si>
    <t>7.8.18</t>
  </si>
  <si>
    <t>7.8.19</t>
  </si>
  <si>
    <t>7.8.20</t>
  </si>
  <si>
    <t>7.8.21</t>
  </si>
  <si>
    <t>7.8.22</t>
  </si>
  <si>
    <t>7.8.23</t>
  </si>
  <si>
    <t>7.8.24</t>
  </si>
  <si>
    <t>7.8.25</t>
  </si>
  <si>
    <t>7.8.26</t>
  </si>
  <si>
    <t>7.9</t>
  </si>
  <si>
    <t>ATERRAMENTO E SPDA</t>
  </si>
  <si>
    <t>7.9.1</t>
  </si>
  <si>
    <t>C0518</t>
  </si>
  <si>
    <t>7.9.2</t>
  </si>
  <si>
    <t>CABO COBRE NU 16MM2</t>
  </si>
  <si>
    <t>7.9.3</t>
  </si>
  <si>
    <t>C0521</t>
  </si>
  <si>
    <t>7.9.4</t>
  </si>
  <si>
    <t>CABO COBRE NU 50MM2</t>
  </si>
  <si>
    <t>S08795</t>
  </si>
  <si>
    <t>7.9.5</t>
  </si>
  <si>
    <t>PARA-RAIOS TIPO FRANKLIN</t>
  </si>
  <si>
    <t>7.9.6</t>
  </si>
  <si>
    <t>GRAMPO DE ATERRAMENTO GKP</t>
  </si>
  <si>
    <t>7.9.7</t>
  </si>
  <si>
    <t>GANCHO OLHAL</t>
  </si>
  <si>
    <t>C3911</t>
  </si>
  <si>
    <t>7.9.8</t>
  </si>
  <si>
    <t>CONECTOR DE ATERRAMENTO TIPO K2C17-10mm BURDY</t>
  </si>
  <si>
    <t>C0325</t>
  </si>
  <si>
    <t>7.9.9</t>
  </si>
  <si>
    <t>CAIXA INSPEÇÃO DO TERRA</t>
  </si>
  <si>
    <t>C4853</t>
  </si>
  <si>
    <t>7.9.10</t>
  </si>
  <si>
    <t>CAIXA DE EQUIPOTENCIALIZAÇÃO 40X40X15, COM BARRAMENTO PARA NEUTRO</t>
  </si>
  <si>
    <t>C3910</t>
  </si>
  <si>
    <t>7.9.11</t>
  </si>
  <si>
    <t>HASTE DE ATERRAMENTO 5/8" x 3,00m GCW 19L30 BURDY</t>
  </si>
  <si>
    <t>C3909</t>
  </si>
  <si>
    <t>7.9.12</t>
  </si>
  <si>
    <t>CARTUCHO DE SOLDA EXOTÉRMICA N.º 90</t>
  </si>
  <si>
    <t>7.9.13</t>
  </si>
  <si>
    <t>7.9.14</t>
  </si>
  <si>
    <t>7.10</t>
  </si>
  <si>
    <t>DETECÇÃO E ALARME DE INCÊNDIO</t>
  </si>
  <si>
    <t>7.10.1</t>
  </si>
  <si>
    <t>7.10.2</t>
  </si>
  <si>
    <t>C5176</t>
  </si>
  <si>
    <t>7.10.3</t>
  </si>
  <si>
    <t>CAIXA DE PISO 4"X4", EM ALUMÍNIO</t>
  </si>
  <si>
    <t>7.10.4</t>
  </si>
  <si>
    <t>c2275</t>
  </si>
  <si>
    <t>7.10.5</t>
  </si>
  <si>
    <t>SINALIZADOR AUDIO-VISUAL, SIRENE BITONAL E STROBO</t>
  </si>
  <si>
    <t>c4041</t>
  </si>
  <si>
    <t>7.10.6</t>
  </si>
  <si>
    <t>DETETOR IÔNICO DE FUMAÇA, MONTAGEM DE TETO, C/ BASE ALIMENTAÇÃO 220VAC, UMA SAÍDA DIGITAL</t>
  </si>
  <si>
    <t>c4177</t>
  </si>
  <si>
    <t>7.10.7</t>
  </si>
  <si>
    <t>DETECTOR TERMO-VELOCIMÉTRICO, MONTAGEM DE TETO, C/ BASE ALIMENTAÇÃO 220 VAC, OPERAÇÃO EM REDE - INSTALADO</t>
  </si>
  <si>
    <t>c4042</t>
  </si>
  <si>
    <t>7.10.8</t>
  </si>
  <si>
    <t>ALARME SONORO/VISUAL, SIRENE 120 dB, COM ACIONADOR MANUAL, ALIMENTAÇÃO 220 VAC - INSTALADO</t>
  </si>
  <si>
    <t>C1184</t>
  </si>
  <si>
    <t>7.10.9</t>
  </si>
  <si>
    <t>ELETRODUTO FLEXÍVEL, TIPO GARGANTA</t>
  </si>
  <si>
    <t>C3481</t>
  </si>
  <si>
    <t>7.10.10</t>
  </si>
  <si>
    <t>CONECTOR DE CAIXA TIPO RETO (BOX RETO) EM AÇO  DIAM.=1"</t>
  </si>
  <si>
    <t>7.10.11</t>
  </si>
  <si>
    <t>7.10.12</t>
  </si>
  <si>
    <t>7.11</t>
  </si>
  <si>
    <t>INFRAESTRUTURA SECA - SISTEMAS ELETRÔNICOS</t>
  </si>
  <si>
    <t>7.11.1</t>
  </si>
  <si>
    <t>C1180</t>
  </si>
  <si>
    <t>7.11.2</t>
  </si>
  <si>
    <t>ELETRODUTO DE ALUMÍNIO, INCLUSIVE CONEXÕES DE 1 1/2"</t>
  </si>
  <si>
    <t>7.11.3</t>
  </si>
  <si>
    <t>7.11.4</t>
  </si>
  <si>
    <t>7.11.5</t>
  </si>
  <si>
    <t>7.11.6</t>
  </si>
  <si>
    <t>7.11.7</t>
  </si>
  <si>
    <t>7.11.8</t>
  </si>
  <si>
    <t>7.11.9</t>
  </si>
  <si>
    <t>C4794</t>
  </si>
  <si>
    <t>7.11.10</t>
  </si>
  <si>
    <t>TOMADA PARA LÓGICA RJ45, 8 FIOS, CAT-5E, COMPLETA (ESPELHO 4"x4" C/ SUPORTE + 2 CONECTORES, EXCETO CAIXA 4"X4")</t>
  </si>
  <si>
    <t>C4792</t>
  </si>
  <si>
    <t>7.11.11</t>
  </si>
  <si>
    <t>TOMADA DUPLA DE EMBUTIR 2P+T 10A-250V</t>
  </si>
  <si>
    <t>C4931</t>
  </si>
  <si>
    <t>7.11.12</t>
  </si>
  <si>
    <t>TOMADA DUPLA DE PISO PARA LÓGICA RJ45, 8 FIOS, CAT-6E, COMPLETA (PLACA/TAMPA EM LATÃO 4"x4", COM 2 CONECTORES, EXCETO CAIXA 4"X4")</t>
  </si>
  <si>
    <t>7.11.13</t>
  </si>
  <si>
    <t>C1892</t>
  </si>
  <si>
    <t>7.11.14</t>
  </si>
  <si>
    <t>PETROLET ALUMÍNIO DE 1 1/2", TIPO T- X - L</t>
  </si>
  <si>
    <t>C1896</t>
  </si>
  <si>
    <t>7.11.15</t>
  </si>
  <si>
    <t>PETROLET ALUMÍNIO DE 2", TIPO T- X - L</t>
  </si>
  <si>
    <t>C0619</t>
  </si>
  <si>
    <t>7.11.16</t>
  </si>
  <si>
    <t>ESPELHO/PLACA DE 3 POSTOS 4"X2" PARA INSTALAÇÃO DE TOMADAS E INTERRUPTORES</t>
  </si>
  <si>
    <t>C1155</t>
  </si>
  <si>
    <t>7.11.17</t>
  </si>
  <si>
    <t>DUTO PERFURADO-ELETROCALHA CHAPA DE AÇO (100X100)MM</t>
  </si>
  <si>
    <t>7.11.18</t>
  </si>
  <si>
    <t>7.11.19</t>
  </si>
  <si>
    <t>C2301</t>
  </si>
  <si>
    <t>7.11.20</t>
  </si>
  <si>
    <t>TAMPA NORMAL P/DUTO PERFURADO,ATE (100X100)MM</t>
  </si>
  <si>
    <t>C2300</t>
  </si>
  <si>
    <t>7.11.21</t>
  </si>
  <si>
    <t>TAMPA NORMAL P/ DUTO PERFURADO, ATE (100 X200)mm</t>
  </si>
  <si>
    <t>C4537</t>
  </si>
  <si>
    <t>7.11.22</t>
  </si>
  <si>
    <t>S00715</t>
  </si>
  <si>
    <t>7.11.23</t>
  </si>
  <si>
    <t>TOMADA PARA LÓGICA, COM 1 CONECTOR RJ45, 8 FIOS, CAT-5E, COMPLETA PARA CAIXA 4"x2" (NÃO INCLUSA)</t>
  </si>
  <si>
    <t>7.11.24</t>
  </si>
  <si>
    <t>7.11.25</t>
  </si>
  <si>
    <t>7.11.26</t>
  </si>
  <si>
    <t>8.0</t>
  </si>
  <si>
    <t>LIMPEZA FINAL</t>
  </si>
  <si>
    <t>C1628</t>
  </si>
  <si>
    <t>8.1</t>
  </si>
  <si>
    <t>LIMPEZA GERAL</t>
  </si>
  <si>
    <t>02</t>
  </si>
  <si>
    <t>03</t>
  </si>
  <si>
    <t>01 A 30 DE SET 2024</t>
  </si>
  <si>
    <t>PROPRIA</t>
  </si>
  <si>
    <t>CXX01</t>
  </si>
  <si>
    <t>5.2.18</t>
  </si>
  <si>
    <t>REVESTIMENTO EM GRANITO SÃO GABRIEL</t>
  </si>
  <si>
    <t>CXX02</t>
  </si>
  <si>
    <t>5.2.19</t>
  </si>
  <si>
    <t xml:space="preserve">REVESTIMENTO EM GRANITO VERDE GUATEMALA </t>
  </si>
  <si>
    <t>C4442</t>
  </si>
  <si>
    <t>5.2.20</t>
  </si>
  <si>
    <t>CERÂMICA ESMALTADA C/ ARG. PRÉ-FABRICADA ATÉ 10x10cm (100cm²) - DECORATIVA - P/ PAREDE</t>
  </si>
  <si>
    <t>C1126</t>
  </si>
  <si>
    <t>5.2.21</t>
  </si>
  <si>
    <t>REJUNTAMENTO C/ ARG. PRÉ-FABRICADA, JUNTA ENTRE 2mm E 6mm EM CERÂMICA, ATÉ 10x10 cm (100 cm²) - DECORATIVA (PAREDE/PISO)</t>
  </si>
  <si>
    <t>C4434</t>
  </si>
  <si>
    <t>5.2.22</t>
  </si>
  <si>
    <t>CERÂMICA ESMALTADA RETIFICADA C/ ARG. CIMENTO E AREIA ACIMA DE 30x30cm (900 cm²) - PEI-5/PEI-4 P/ PAREDE</t>
  </si>
  <si>
    <t>C1427</t>
  </si>
  <si>
    <t>5.2.23</t>
  </si>
  <si>
    <t>REJUNTAMENTO C/ ARG. PRÉ-FABRICADA, JUNTA ENTRE 2mm E 6mm EM CERÂMICA, ACIMA DE 30x30 cm (900 cm²) E PORCELANATOS (PAREDE/PISO)</t>
  </si>
  <si>
    <t>ORSE</t>
  </si>
  <si>
    <t>03545</t>
  </si>
  <si>
    <t>5.6.2</t>
  </si>
  <si>
    <t>Porta em madeira compensada (canela), lisa, semi-ôca, 0.60 x 2.10 m, inclusive batentes e ferragens</t>
  </si>
  <si>
    <t>03546</t>
  </si>
  <si>
    <t>5.6.3</t>
  </si>
  <si>
    <t>Porta em madeira compensada (canela), lisa, semi-ôca, 0.70 x 2.10 m, inclusive batentes e ferragens</t>
  </si>
  <si>
    <t>03547</t>
  </si>
  <si>
    <t>5.6.4</t>
  </si>
  <si>
    <t>Porta em madeira compensada (canela), lisa, semi-ôca, 0.80 x 2.10 m, inclusive batente e ferragens</t>
  </si>
  <si>
    <t>03628</t>
  </si>
  <si>
    <t>5.6.5</t>
  </si>
  <si>
    <t>Porta em madeira compensada (canela), lisa, semi-ôca, 0.90 x 2.10 m, inclusive batentes e ferragens</t>
  </si>
  <si>
    <t>03629</t>
  </si>
  <si>
    <t>5.6.6</t>
  </si>
  <si>
    <t>Porta em madeira compensada (canela), lisa, semi-ôca, 1.00 x 2.10 m, inclusive batentes e ferragens</t>
  </si>
  <si>
    <t>CXX014</t>
  </si>
  <si>
    <t>5.6.7</t>
  </si>
  <si>
    <t>Corrimão em madeira maciça cedro de 145 mm, com cantos arredondados, aplicados sobre alvenaria, com verniz escuro ipê</t>
  </si>
  <si>
    <t>CXX015</t>
  </si>
  <si>
    <t>5.6.8</t>
  </si>
  <si>
    <t>Corrimão em madeira maciça de 90 mm, com cantos arredondados, com verniz escuro ipê</t>
  </si>
  <si>
    <t>CXX016</t>
  </si>
  <si>
    <t>5.6.9</t>
  </si>
  <si>
    <t>Corrimão em madeira maciça de 90 mm, com cantos arredondados, cavilha central de 70 mm x 10 mm para encaixe em alvenaria existente, com verniz escuro ipê</t>
  </si>
  <si>
    <t>CXX03</t>
  </si>
  <si>
    <t>5.9.1.14</t>
  </si>
  <si>
    <t>PORTA PIVOTANTE 1 FOLHA-TIPO P9 -VIDRO TEMPERADO-PUXADOR INOX REDONDO DE 500MM-COM MOLA DE PISO-(0,99x2,298M)</t>
  </si>
  <si>
    <t>CXX04</t>
  </si>
  <si>
    <t>5.9.1.15</t>
  </si>
  <si>
    <t>PORTA PIVOTANTE 1 FOLHA-TIPO P12 -VIDRO TEMPERADO-PUXADOR INOX REDONDO DE 500MM-COM MOLA DE PISO-(1,234x2,260M)</t>
  </si>
  <si>
    <t>CXX05</t>
  </si>
  <si>
    <t>5.9.1.16</t>
  </si>
  <si>
    <t>PORTA PIVOTANTE 1 FOLHA-TIPO P12A -VIDRO TEMPERADO-PUXADOR INOX REDONDO DE 500MM-COM MOLA DE PISO-(1,171x2,313M)</t>
  </si>
  <si>
    <t>CXX06</t>
  </si>
  <si>
    <t>5.9.1.17</t>
  </si>
  <si>
    <t>PORTA PIVOTANTE 1 FOLHA-TIPO P12B -VIDRO TEMPERADO-PUXADOR INOX REDONDO DE 500MM-COM MOLA DE PISO-(1,000x2,300M)</t>
  </si>
  <si>
    <t>CXX07</t>
  </si>
  <si>
    <t>5.9.1.18</t>
  </si>
  <si>
    <t>PORTA PIVOTANTE 1 FOLHA-TIPO P12C -VIDRO TEMPERADO-PUXADOR INOX REDONDO DE 500MM-COM MOLA DE PISO-(1,015x2,296M)</t>
  </si>
  <si>
    <t>CXX08</t>
  </si>
  <si>
    <t>5.9.1.19</t>
  </si>
  <si>
    <t>PORTA PIVOTANTE 1 FOLHA-TIPO P12D -VIDRO TEMPERADO-PUXADOR INOX REDONDO DE 500MM-COM MOLA DE PISO-(1,071x2,290M)</t>
  </si>
  <si>
    <t>CXX09</t>
  </si>
  <si>
    <t>5.9.1.20</t>
  </si>
  <si>
    <t>ESQUADRIA EM VIDRO TEMPERADO 8 MM-FIXAÇÃO COM PERFIL "U" EM ALUMINIO</t>
  </si>
  <si>
    <t>CXX010</t>
  </si>
  <si>
    <t>5.9.1.21</t>
  </si>
  <si>
    <t>GUARDA CORPO EM MODULOS EM VIDRO TEMPERADO 8 MM COM DUAS CAMADAS COM ACABAMENTO EM CANTONEIRA E METALON EM AÇO INOX (55,080x1,80)</t>
  </si>
  <si>
    <t>CXX011</t>
  </si>
  <si>
    <t>5.9.1.22</t>
  </si>
  <si>
    <t>ESQUADRIAS EM MODULOS EM VIDRO TEMPERADO DE 10MM PARA FACHADA</t>
  </si>
  <si>
    <t>CXX013</t>
  </si>
  <si>
    <t>5.9.1.23</t>
  </si>
  <si>
    <t>FACHADA EM PELE DE VIDRO DE 8 MM COM SISTEMA DE PORTA AUTOMÁRICA DE 2 FOLHAS</t>
  </si>
  <si>
    <t>C5020</t>
  </si>
  <si>
    <t>5.10.7</t>
  </si>
  <si>
    <t>IMPERMEABILIZAÇÃO COM MANTA ASFÁLTICA, CLASSE B, ESTRUTURADA COM POLIESTER NÃO TECIDO, FACES EM POLIETILENO, TIPO III, E=4MM</t>
  </si>
  <si>
    <t>CX0012</t>
  </si>
  <si>
    <t>7.10.13</t>
  </si>
  <si>
    <t>SISTEMA DE DETECÇÃO E ALARME DE INCÊNCIO - SDAI (WIRELESS)</t>
  </si>
  <si>
    <t>7.12</t>
  </si>
  <si>
    <t>C4809</t>
  </si>
  <si>
    <t>7.12.1</t>
  </si>
  <si>
    <t xml:space="preserve">LUMINÁRIA DE EMBUTIR, EM LED, CORPO EM ALUMÍNIO E REFLETOR EM ALUMÍNIO ANODIZADO DE ALTO BRILHO, POTÊNCIA MINIMA 40W E MAXIMA DE 50W </t>
  </si>
  <si>
    <t>C4805</t>
  </si>
  <si>
    <t>7.12.2</t>
  </si>
  <si>
    <t>LUMINÁRIA PENDENTE EM LED, FACHO DE LUZ FECHADO (&lt;60°), CORPO EM ALUMÍNIO E REFLETOR EM ALUMÍNIO ANODIZADO DE ALTO BRILHO, POTENCIA MÍNIMA 90W E MÁXIMA 100W - COMPLETA</t>
  </si>
  <si>
    <t>C4100</t>
  </si>
  <si>
    <t>7.12.3</t>
  </si>
  <si>
    <t>LUMINÁRIA DE EMBUTIR CILÍNDRICA COM ANEL DE ARREMATE EM ALUMÍNIO ANODIZADO E PINTADO POR PROCESSO ELETROSTÁTICO COM REFLETOR EM ALUMÍNIO ANODIZADO ALTO BRILHO COM CONTROLE ANTIOFUSCAMENTO PARA LÂMPADA FLUORESCENTE COMPACTA DE 23W</t>
  </si>
  <si>
    <t>C4945</t>
  </si>
  <si>
    <t>7.12.4</t>
  </si>
  <si>
    <t>LUMINÁRIA CILÍNDRICA DE SOBREPOR COM SOQUETE E-27, ANEL DE ARREMATE EM ALUMÍNIO ANODIZADO E PINTADO POR PROCESSO ELETROSTÁTICO, COM REFLETOR EM ALUMÍNIO ANODIZADO ALTO BRILHO, CONTROLE ANTIOFUSCAMENTO E LÂMPADA FLUORESCENTE ELETRÔNICA COMPACTA 1 X 15W - COMPLETA</t>
  </si>
  <si>
    <t>7.12.5</t>
  </si>
  <si>
    <t>LUMINÁRIA DE EMERGÊNCIA</t>
  </si>
  <si>
    <t>04</t>
  </si>
  <si>
    <t>01 A 18 DE OUT 2024</t>
  </si>
  <si>
    <t>C3007</t>
  </si>
  <si>
    <t>5.2.24</t>
  </si>
  <si>
    <t>PORCELANATO RETIFICADO NATURAL (FOSCO) C/ ARG. PRÉ-FABRICADA - P/ PISO</t>
  </si>
  <si>
    <t>CXX017</t>
  </si>
  <si>
    <t>5.6.10</t>
  </si>
  <si>
    <t>Balcão em madeira, branco, com frente ripada, sustentação em madeira maciça.</t>
  </si>
  <si>
    <t>CXX018</t>
  </si>
  <si>
    <t>5.6.11</t>
  </si>
  <si>
    <t>Nicho em madeira embutido em alvenaria existente, com calhas para led embutidas e instaladas,acabamento em MDF NOCE AMENDOA linha essencial. Caixa em acrílico transparente 4 mm acoplada ao nicho em MDF, CONFORME PROJETO</t>
  </si>
  <si>
    <t>CXX019</t>
  </si>
  <si>
    <t>5.6.12</t>
  </si>
  <si>
    <t>Fehamento inferior da bancada existente em MDF texturizado(COPA), painéis para TVs 1,50m x 2,70m (SALA DE SOM/TV), portas, divisórias (GABINETE PRESIDENCIA E SALÃO NOBRE).</t>
  </si>
  <si>
    <t>CXX020</t>
  </si>
  <si>
    <t>5.6.13</t>
  </si>
  <si>
    <t>Painéis em MDF laminado Freijó Arauco para fechamento lateral e superior em parede existente no Plenário</t>
  </si>
  <si>
    <t>CXX021</t>
  </si>
  <si>
    <t>5.6.14</t>
  </si>
  <si>
    <t>Painel em madeira com estrutura curva para receber espelho, carvalho munique, curvo moldado, com base de apoio.</t>
  </si>
  <si>
    <t>CXX23</t>
  </si>
  <si>
    <t>6.4.31</t>
  </si>
  <si>
    <t>SISTEMA DE BOMBEAMENTO</t>
  </si>
  <si>
    <t>C4787</t>
  </si>
  <si>
    <t>6.5.1.20</t>
  </si>
  <si>
    <t xml:space="preserve"> REDE FRIGORÍGENA C/ TUBO DE COBRE 1 3/8", ISOLADO COM BORRACHA ELASTOMÉRICA, SUSTENTAÇÃO, SOLDA E LIMPEZA</t>
  </si>
  <si>
    <t>C4789</t>
  </si>
  <si>
    <t>6.5.1.21</t>
  </si>
  <si>
    <t>REDE FRIGORÍGENA C/ TUBO DE COBRE 1 5/8", ISOLADO COM BORRACHA ELASTOMÉRICA, SUSTENTAÇÃO, SOLDA E LIMPEZA</t>
  </si>
  <si>
    <t>C1369</t>
  </si>
  <si>
    <t>6.5.1.22</t>
  </si>
  <si>
    <t>FIO ISOLADO PVC P/750V 0.5MM2</t>
  </si>
  <si>
    <t>6.5.1.23</t>
  </si>
  <si>
    <t>C1196</t>
  </si>
  <si>
    <t>6.5.1.24</t>
  </si>
  <si>
    <t>ELETRODUTO PVC ROSC.INCL.CONEXÕES D= 25mm (3/4")</t>
  </si>
  <si>
    <t>6.5.1.25</t>
  </si>
  <si>
    <t xml:space="preserve"> Válvula de Esfera de 1/4 Pol.- Fornecimento e instalação</t>
  </si>
  <si>
    <t>6.5.1.26</t>
  </si>
  <si>
    <t>CXX0050</t>
  </si>
  <si>
    <t>6.5.1.27</t>
  </si>
  <si>
    <t>Válvula de Esfera de 3/4 Pol.- Fornecimento e instalação</t>
  </si>
  <si>
    <t>CXX0051</t>
  </si>
  <si>
    <t>6.5.1.28</t>
  </si>
  <si>
    <t>Válvula de Esfera de 1 1/8 Pol.- Fornecimento e instalação</t>
  </si>
  <si>
    <t>C3873</t>
  </si>
  <si>
    <t>6.5.2.3</t>
  </si>
  <si>
    <t>GRELHA DE INSUFLAMENTO/RETORNO, EM ALUMÍNIO ATÉ 0,25 M2 (FORNECIMENTO E MONTAGEM)</t>
  </si>
  <si>
    <t>C3874</t>
  </si>
  <si>
    <t>6.5.2.4</t>
  </si>
  <si>
    <t>GRELHA DE INSUFLAMENTO/RETORNO, EM ALUMÍNIO DE 0,26 M2 À 0,49 M2 (FORNECIMENTO E MONTAGEM)</t>
  </si>
  <si>
    <t>C4119</t>
  </si>
  <si>
    <t>6.5.2.5</t>
  </si>
  <si>
    <t>REDE DE INSUFLAMENTO/RETORNO, C/ DUTOS EM CHAPA GALVANIZADA, DEFLETORES, CHAVEAMENTOS, FIXAÇÕES, ISOLAMENTO TÉRMICO EM MANTAS DE LÃ DE ROCHA OU VIDRO, DUTOS FLEXÍVEIS DE LIGAÇÃO ETC.</t>
  </si>
  <si>
    <t>C2601 -6.2.24</t>
  </si>
  <si>
    <t>6.5.2.6</t>
  </si>
  <si>
    <t>C1556</t>
  </si>
  <si>
    <t>6.5.2.7</t>
  </si>
  <si>
    <t>JOELHO PVC CINZA P/ESGOTO D=150mm (6") - JUNTA C/ANÉIS</t>
  </si>
  <si>
    <t>C2351</t>
  </si>
  <si>
    <t>6.5.2.8</t>
  </si>
  <si>
    <t>TÊ PVC BRANCO P/ ESGOTO D=150mm (6") - JUNTA C/ANÉIS</t>
  </si>
  <si>
    <t>CXX0048</t>
  </si>
  <si>
    <t>6.5.2.9</t>
  </si>
  <si>
    <t>REGULADOR DE VAZÃO DE AR, MODELO RVA150, DIÂMETRO 150mm, FABRICANTE SICFLUX OU SIMILAR</t>
  </si>
  <si>
    <t>CXX0049</t>
  </si>
  <si>
    <t>6.5.2.10</t>
  </si>
  <si>
    <t>VENEZIANA PARA TOMADA DE AR EXTERIOR, MODELO AWG, DIMENSÃO 600X200mm. FAB. TROX OU SIMILAR.</t>
  </si>
  <si>
    <t>CXX0044</t>
  </si>
  <si>
    <t>6.5.2.11</t>
  </si>
  <si>
    <t>DAMPER DE REGULAGEM, MODELO RL-B, DIMENSÃO 250X150mm. FAB. TROX OU SIMILAR.</t>
  </si>
  <si>
    <t>6.5.2.12</t>
  </si>
  <si>
    <t>Painel MPU - Duto de alumínio pré-isolado é formado por espuma rígida de poliuretano, expandido e revestido com alumínio gofrado em ambos os lados espessura de 20 mm</t>
  </si>
  <si>
    <t>CXX045</t>
  </si>
  <si>
    <t>6.5.3.5</t>
  </si>
  <si>
    <t>ACETILENO</t>
  </si>
  <si>
    <t>CXX046</t>
  </si>
  <si>
    <t>6.5.3.6</t>
  </si>
  <si>
    <t>OXIGENIO</t>
  </si>
  <si>
    <t>CXX024</t>
  </si>
  <si>
    <t>6.5.4.2.12</t>
  </si>
  <si>
    <t>EVAPORADORA VRF TIPO HI WALL MEDIA
CAPACIDADE NOMINAL DE 2,8KW (9.600Btu/h)
TENSÃO 220V/1F+N+T/60Hz</t>
  </si>
  <si>
    <t>CXX025</t>
  </si>
  <si>
    <t>6.5.4.2.13</t>
  </si>
  <si>
    <t>EVAPORADORA VRF TIPO HI WALL MEDIA
CAPACIDADE NOMINAL DE 3,6KW (12.100Btu/h)
TENSÃO 220V/1F+N+T/60Hz
POTÊNCIA NOMINAL 100W
MODELO  MI2-36GDHN1
FABRICANTE MIDEA OU SIMILAR</t>
  </si>
  <si>
    <t>CXX026</t>
  </si>
  <si>
    <t>6.5.4.2.14</t>
  </si>
  <si>
    <t>EVAPORADORA VRF TIPO HI WALL MEDIA
CAPACIDADE NOMINAL DE 4,5KW (15.400Btu/h)
TENSÃO 220V/1F+N+T/60Hz</t>
  </si>
  <si>
    <t>CXX027</t>
  </si>
  <si>
    <t>6.5.4.2.15</t>
  </si>
  <si>
    <t>EVAPORADORA VRF TIPO HI WALL MEDIA
CAPACIDADE NOMINAL DE 5,6KW (19.100Btu/h)
TENSÃO 220V/1F+N+T/60Hz
POTÊNCIA NOMINAL 100W
MODELO  MI2-56GDHN1
FABRICANTE MIDEA OU SIMILAR</t>
  </si>
  <si>
    <t>CXX028</t>
  </si>
  <si>
    <t>6.5.4.2.16</t>
  </si>
  <si>
    <t>EVAPORADORA VRF TIPO HI WALL MEDIA
CAPACIDADE NOMINAL DE 7,10KW (24.200Btu/h)
TENSÃO 220V/1F+N+T/60Hz</t>
  </si>
  <si>
    <t>CXX029</t>
  </si>
  <si>
    <t>6.5.4.2.17</t>
  </si>
  <si>
    <t>EVAPORADORA VRF TIPO CASSETTE 4 VIAS MEDIA
CAPACIDADE NOMINAL DE 2,8KW (9.600Btu/h)
TENSÃO 220V/1F+N+T/60Hz</t>
  </si>
  <si>
    <t>CXX030</t>
  </si>
  <si>
    <t>6.5.4.2.18</t>
  </si>
  <si>
    <t>EVAPORADORA VRF TIPO CASSETTE 4 VIAS MEDIA
CAPACIDADE NOMINAL DE 5,6KW (19.100Btu/h)
TENSÃO 220V/1F+N+T/60Hz</t>
  </si>
  <si>
    <t>CXX031</t>
  </si>
  <si>
    <t>6.5.4.2.19</t>
  </si>
  <si>
    <t>EVAPORADORA VRF TIPO CASSETTE 4 VIAS MEDIA
CAPACIDADE NOMINAL DE 7,1KW (24.200Btu/h)
TENSÃO 220V/1F+N+T/60Hz</t>
  </si>
  <si>
    <t>CXX032</t>
  </si>
  <si>
    <t>6.5.4.2.20</t>
  </si>
  <si>
    <t>EVAPORADORA VRF TIPO CASSETTE 4 VIAS MEDIA
CAPACIDADE NOMINAL DE 9,0KW (30.600Btu/h)
TENSÃO 220V/1F+N+T/60Hz</t>
  </si>
  <si>
    <t>CXX033</t>
  </si>
  <si>
    <t>6.5.4.2.21</t>
  </si>
  <si>
    <t>EVAPORADORA VRF TIPO CASSETTE 4 VIAS MEDIA
CAPACIDADE NOMINAL DE 11,2KW (38.200Btu/h)
TENSÃO 220V/1F+N+T/60Hz</t>
  </si>
  <si>
    <t>CXX034</t>
  </si>
  <si>
    <t>6.5.4.2.22</t>
  </si>
  <si>
    <t>EVAPORADORA VRF TIPO CASSETTE 4 VIAS MEDIA
CAPACIDADE NOMINAL DE 14,0KW (47.800Btu/h)
TENSÃO 220V/1F+N+T/60Hz</t>
  </si>
  <si>
    <t>CXX035</t>
  </si>
  <si>
    <t>6.5.4.2.23</t>
  </si>
  <si>
    <t>EVAPORADORA VRF TIPO SPLITÃO FILTRO G4 + M5 MEDIA
CAPACIDADE NOMINAL DE 38,0KW (134400Btu/h) COM VÁLVULA DE EXPANSÃO ELETRONICA VAZÃO DE AR 6800m3/h, PED 18mmCA</t>
  </si>
  <si>
    <t>CXX036</t>
  </si>
  <si>
    <t>6.5.4.2.24</t>
  </si>
  <si>
    <t>CONDENSADOR VRF
CAPACIDADE NOMINAL DE 61,5KW(210000Btu/h)
TENSÃO 380V/3F+N+T/60Hz</t>
  </si>
  <si>
    <t>CXX037</t>
  </si>
  <si>
    <t>6.5.4.2.25</t>
  </si>
  <si>
    <t>CONDENSADOR VRF CAPACIDADE NOMINAL DE 85,0KW(290300Btu/h) TENSÃO 380V/3F+N+T/60Hz</t>
  </si>
  <si>
    <t>CXX047</t>
  </si>
  <si>
    <t>6.5.4.2.26</t>
  </si>
  <si>
    <t>CONDENSADOR VRF
CAPACIDADE NOMINAL DE 56,0KW(190750Btu/h)
TENSÃO 380V/3F+N+T/60Hz
POTÊNCIA NOMINAL 20,20KW
MODELO  MVC-560WV2GN1
FABRICANTE MIDEA OU SIMILAR</t>
  </si>
  <si>
    <t>CXX038</t>
  </si>
  <si>
    <t>6.5.4.2.27</t>
  </si>
  <si>
    <t>CONDENSADOR VRF
CAPACIDADE NOMINAL DE 78,5KW(268800Btu/h)
TENSÃO 380V/3F+N+T/60Hz
POTÊNCIA NOMINAL 26,10KW
MODELO  MVC-785WV2GN1
FABRICANTE MIDEA OU SIMILAR</t>
  </si>
  <si>
    <t>CXX039</t>
  </si>
  <si>
    <t>6.5.4.2.28</t>
  </si>
  <si>
    <t>EXAUSTOR AXIAL
VAZÃO DE AR 600m³/h
PRESSÃO DISPONIVEL 18mmCA
TENSÃO 220V/1F/60Hz
POTÊNCIA NOMINAL 117W
MODELO ACI-200
FABRICANTE SICFLUX OU SIMILAR
INTERTRAVAR COM A ILUMINAÇÃO DO AMBIENTE</t>
  </si>
  <si>
    <t>CXX040</t>
  </si>
  <si>
    <t>6.5.4.2.29</t>
  </si>
  <si>
    <t>EXAUSTOR AXIAL
VAZÃO DE AR 900m³/h
PRESSÃO DISPONIVEL 15mmCA
TENSÃO 220V/1F/60Hz
POTÊNCIA NOMINAL 240W
MODELO ACI-250
FABRICANTE SICFLUX OU SIMILAR
INTERTRAVAR COM A ILUMINAÇÃO DO AMBIENTE</t>
  </si>
  <si>
    <t>CXX041</t>
  </si>
  <si>
    <t>6.5.4.2.30</t>
  </si>
  <si>
    <t>CAIXA DE VENTILAÇÃO COM FILTRO G4 + M5
VAZÃO DE AR 1660/1920m³/h
PRESSÃO ESTÁTICA 20mmCA
TENSÃO 220V/1F+N+T/60Hz
POTÊNCIA NOMINAL 400W
MODELO FH400 
FABRICANTE SICFLUX OU SIMILAR
INSTALAR TIMER PROGRAMAÇÃO HORARIA</t>
  </si>
  <si>
    <t>CXX042</t>
  </si>
  <si>
    <t>6.5.4.2.31</t>
  </si>
  <si>
    <t>CAIXA DE VENTILAÇÃO COM FILTRO G4 + M5
VAZÃO DE AR 3200m³/h
PRESSÃO ESTÁTICA 20mmCA
TENSÃO 380V/3F+N+T/60Hz
POTÊNCIA NOMINAL 1350W
MODELO GFR-280T
FABRICANTE SICFLUX OU SIMILAR
INSTALAR TIMER PROGRAMAÇÃO HORARIA</t>
  </si>
  <si>
    <t>CXX043</t>
  </si>
  <si>
    <t>6.5.4.2.32</t>
  </si>
  <si>
    <t>CAIXA DE VENTILAÇÃO COM FILTRO G4 + M5
VAZÃO DE AR 2790m³/h
PRESSÃO ESTÁTICA 20mmCA
TENSÃO 380V/3F+N+T/60Hz
POTÊNCIA NOMINAL 1350W
MODELO GFR-280T
FABRICANTE SICFLUX OU SIMILAR
INSTALAR TIMER PROGRAMAÇÃO HORARIA</t>
  </si>
  <si>
    <t>7.13</t>
  </si>
  <si>
    <t>ILUMINAÇÃO CÊNICA-PLENÁRIO</t>
  </si>
  <si>
    <t>CXX22</t>
  </si>
  <si>
    <t>7.13.1</t>
  </si>
  <si>
    <t>SISTEMA DE ILUMINAÇÃO PLENÁRIO</t>
  </si>
  <si>
    <t>contrato</t>
  </si>
  <si>
    <t>SALDO CONTRATO</t>
  </si>
  <si>
    <t>ac medido</t>
  </si>
  <si>
    <t>VALOR AR CONDICIONADO</t>
  </si>
  <si>
    <t>medição final</t>
  </si>
  <si>
    <t>SALDO A MEDIR</t>
  </si>
  <si>
    <t>total medido</t>
  </si>
  <si>
    <t>SALDO JUNTA</t>
  </si>
  <si>
    <t>saldo contrato</t>
  </si>
  <si>
    <t>SALDO MEDIVEL</t>
  </si>
  <si>
    <t xml:space="preserve">MEDIÇÃO REAL </t>
  </si>
  <si>
    <t>ADM</t>
  </si>
  <si>
    <t>VALOR MEDIÇÃO FINAL</t>
  </si>
  <si>
    <t>VALOR FINAL MEDIDO</t>
  </si>
  <si>
    <t>MEDIÇÃO LUMALI</t>
  </si>
  <si>
    <t>SALDO ALECE</t>
  </si>
  <si>
    <t>TOTAL</t>
  </si>
  <si>
    <t>CC</t>
  </si>
  <si>
    <t>GLOSA</t>
  </si>
  <si>
    <t>ADITIVO</t>
  </si>
  <si>
    <t>MEDIÇÃO</t>
  </si>
  <si>
    <t>SUPRESSÃO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</si>
</sst>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&quot;R$&quot;* #,##0.00_-;\-&quot;R$&quot;* #,##0.00_-;_-&quot;R$&quot;* &quot;-&quot;??_-;_-@_-"/>
    <numFmt numFmtId="166" formatCode="0.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9"/>
      <color rgb="FF00000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ourier New"/>
      <family val="3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2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lightDown"/>
    </fill>
    <fill>
      <patternFill patternType="solid">
        <fgColor rgb="FF92D0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3" fillId="0" borderId="0" applyBorder="0" applyProtection="0"/>
    <xf numFmtId="165" fontId="3" fillId="0" borderId="0" applyFont="0" applyFill="0" applyBorder="0" applyAlignment="0" applyProtection="0"/>
    <xf numFmtId="0" fontId="1" fillId="0" borderId="0"/>
    <xf numFmtId="0" fontId="5" fillId="0" borderId="0"/>
    <xf numFmtId="164" fontId="5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</cellStyleXfs>
  <cellXfs count="178">
    <xf numFmtId="0" fontId="0" fillId="0" borderId="0" xfId="0"/>
    <xf numFmtId="0" fontId="2" fillId="0" borderId="0" xfId="0" applyFont="1"/>
    <xf numFmtId="43" fontId="0" fillId="0" borderId="0" xfId="0" applyNumberFormat="1"/>
    <xf numFmtId="2" fontId="8" fillId="0" borderId="0" xfId="8" applyNumberFormat="1" applyFont="1" applyAlignment="1">
      <alignment horizontal="center" vertical="center"/>
    </xf>
    <xf numFmtId="2" fontId="6" fillId="0" borderId="0" xfId="8" applyNumberFormat="1" applyFont="1" applyAlignment="1">
      <alignment horizontal="right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43" fontId="11" fillId="0" borderId="0" xfId="1" applyFont="1" applyBorder="1" applyAlignment="1">
      <alignment horizontal="left" vertical="top" wrapText="1"/>
    </xf>
    <xf numFmtId="43" fontId="6" fillId="0" borderId="0" xfId="1" applyFont="1" applyAlignment="1">
      <alignment horizontal="left"/>
    </xf>
    <xf numFmtId="14" fontId="0" fillId="0" borderId="0" xfId="0" applyNumberFormat="1"/>
    <xf numFmtId="0" fontId="2" fillId="0" borderId="0" xfId="0" applyFont="1" applyAlignment="1">
      <alignment horizontal="left" wrapText="1"/>
    </xf>
    <xf numFmtId="2" fontId="6" fillId="0" borderId="0" xfId="8" applyNumberFormat="1" applyFont="1" applyAlignment="1">
      <alignment horizontal="center"/>
    </xf>
    <xf numFmtId="43" fontId="6" fillId="0" borderId="0" xfId="1" applyFont="1" applyBorder="1" applyAlignment="1">
      <alignment horizontal="left" vertical="center"/>
    </xf>
    <xf numFmtId="0" fontId="14" fillId="5" borderId="1" xfId="11" applyFont="1" applyFill="1" applyBorder="1" applyAlignment="1">
      <alignment horizontal="right" vertical="center"/>
    </xf>
    <xf numFmtId="0" fontId="14" fillId="5" borderId="1" xfId="11" applyFont="1" applyFill="1" applyBorder="1" applyAlignment="1">
      <alignment horizontal="left" vertical="center"/>
    </xf>
    <xf numFmtId="0" fontId="14" fillId="5" borderId="1" xfId="11" applyFont="1" applyFill="1" applyBorder="1" applyAlignment="1">
      <alignment horizontal="center" vertical="center"/>
    </xf>
    <xf numFmtId="43" fontId="14" fillId="5" borderId="1" xfId="1" applyFont="1" applyFill="1" applyBorder="1" applyAlignment="1">
      <alignment horizontal="left" vertical="center"/>
    </xf>
    <xf numFmtId="43" fontId="12" fillId="5" borderId="1" xfId="1" applyFont="1" applyFill="1" applyBorder="1" applyAlignment="1">
      <alignment horizontal="left" vertical="center"/>
    </xf>
    <xf numFmtId="0" fontId="6" fillId="0" borderId="1" xfId="11" applyFont="1" applyBorder="1" applyAlignment="1">
      <alignment horizontal="right" vertical="center" wrapText="1"/>
    </xf>
    <xf numFmtId="0" fontId="6" fillId="0" borderId="1" xfId="1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left" vertical="center"/>
    </xf>
    <xf numFmtId="0" fontId="12" fillId="6" borderId="1" xfId="11" applyFont="1" applyFill="1" applyBorder="1" applyAlignment="1">
      <alignment horizontal="right" vertical="center" wrapText="1"/>
    </xf>
    <xf numFmtId="0" fontId="12" fillId="6" borderId="1" xfId="11" applyFont="1" applyFill="1" applyBorder="1" applyAlignment="1">
      <alignment horizontal="left" vertical="center" wrapText="1"/>
    </xf>
    <xf numFmtId="0" fontId="12" fillId="6" borderId="1" xfId="11" applyFont="1" applyFill="1" applyBorder="1" applyAlignment="1">
      <alignment horizontal="left" vertical="center"/>
    </xf>
    <xf numFmtId="0" fontId="12" fillId="6" borderId="1" xfId="11" applyFont="1" applyFill="1" applyBorder="1" applyAlignment="1">
      <alignment horizontal="center" vertical="center"/>
    </xf>
    <xf numFmtId="43" fontId="12" fillId="6" borderId="1" xfId="1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43" fontId="4" fillId="6" borderId="1" xfId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43" fontId="11" fillId="0" borderId="1" xfId="1" applyFont="1" applyFill="1" applyBorder="1" applyAlignment="1">
      <alignment horizontal="left" vertical="center" wrapText="1"/>
    </xf>
    <xf numFmtId="0" fontId="14" fillId="5" borderId="1" xfId="11" applyFont="1" applyFill="1" applyBorder="1" applyAlignment="1">
      <alignment horizontal="right" vertical="center" wrapText="1"/>
    </xf>
    <xf numFmtId="0" fontId="14" fillId="5" borderId="1" xfId="11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righ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right" vertical="center" wrapText="1"/>
    </xf>
    <xf numFmtId="0" fontId="6" fillId="0" borderId="1" xfId="11" applyFont="1" applyBorder="1" applyAlignment="1">
      <alignment horizontal="left" vertical="center"/>
    </xf>
    <xf numFmtId="0" fontId="6" fillId="0" borderId="1" xfId="11" applyFont="1" applyBorder="1" applyAlignment="1">
      <alignment horizontal="center" vertical="center"/>
    </xf>
    <xf numFmtId="43" fontId="6" fillId="6" borderId="1" xfId="1" applyFont="1" applyFill="1" applyBorder="1" applyAlignment="1">
      <alignment horizontal="left" vertical="center"/>
    </xf>
    <xf numFmtId="43" fontId="14" fillId="5" borderId="1" xfId="1" applyFont="1" applyFill="1" applyBorder="1" applyAlignment="1">
      <alignment horizontal="left" vertical="center" wrapText="1"/>
    </xf>
    <xf numFmtId="43" fontId="4" fillId="5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left" vertical="center" wrapText="1"/>
    </xf>
    <xf numFmtId="0" fontId="12" fillId="6" borderId="1" xfId="11" applyFont="1" applyFill="1" applyBorder="1" applyAlignment="1">
      <alignment horizontal="right" vertical="center"/>
    </xf>
    <xf numFmtId="0" fontId="12" fillId="6" borderId="1" xfId="0" applyFont="1" applyFill="1" applyBorder="1" applyAlignment="1">
      <alignment horizontal="left" vertical="center"/>
    </xf>
    <xf numFmtId="43" fontId="12" fillId="2" borderId="0" xfId="1" applyFont="1" applyFill="1" applyBorder="1" applyAlignment="1">
      <alignment horizontal="left" vertical="center" wrapText="1"/>
    </xf>
    <xf numFmtId="2" fontId="6" fillId="0" borderId="0" xfId="8" applyNumberFormat="1" applyFont="1" applyAlignment="1">
      <alignment horizontal="left"/>
    </xf>
    <xf numFmtId="166" fontId="6" fillId="0" borderId="0" xfId="8" applyNumberFormat="1" applyFont="1" applyAlignment="1">
      <alignment horizontal="left"/>
    </xf>
    <xf numFmtId="2" fontId="6" fillId="0" borderId="0" xfId="8" applyNumberFormat="1" applyFont="1" applyAlignment="1">
      <alignment horizontal="left" vertical="center" wrapText="1"/>
    </xf>
    <xf numFmtId="164" fontId="6" fillId="0" borderId="0" xfId="9" applyFont="1" applyBorder="1" applyAlignment="1">
      <alignment horizontal="center"/>
    </xf>
    <xf numFmtId="0" fontId="14" fillId="3" borderId="0" xfId="0" applyFont="1" applyFill="1" applyAlignment="1">
      <alignment horizontal="left" vertical="center"/>
    </xf>
    <xf numFmtId="0" fontId="15" fillId="7" borderId="0" xfId="0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14" fillId="4" borderId="0" xfId="0" applyFont="1" applyFill="1" applyAlignment="1">
      <alignment horizontal="left" vertical="center"/>
    </xf>
    <xf numFmtId="49" fontId="15" fillId="0" borderId="0" xfId="0" applyNumberFormat="1" applyFont="1" applyAlignment="1">
      <alignment horizontal="left"/>
    </xf>
    <xf numFmtId="2" fontId="12" fillId="2" borderId="0" xfId="8" applyNumberFormat="1" applyFont="1" applyFill="1" applyAlignment="1">
      <alignment horizontal="left" vertical="center" wrapText="1"/>
    </xf>
    <xf numFmtId="2" fontId="12" fillId="2" borderId="0" xfId="8" applyNumberFormat="1" applyFont="1" applyFill="1" applyAlignment="1">
      <alignment horizontal="center" vertical="center" wrapText="1"/>
    </xf>
    <xf numFmtId="2" fontId="8" fillId="0" borderId="6" xfId="8" applyNumberFormat="1" applyFont="1" applyBorder="1" applyAlignment="1">
      <alignment horizontal="center" vertical="center"/>
    </xf>
    <xf numFmtId="43" fontId="6" fillId="0" borderId="5" xfId="1" applyFont="1" applyBorder="1" applyAlignment="1">
      <alignment horizontal="left" vertical="center"/>
    </xf>
    <xf numFmtId="0" fontId="14" fillId="5" borderId="10" xfId="11" applyFont="1" applyFill="1" applyBorder="1" applyAlignment="1">
      <alignment horizontal="right" vertical="center"/>
    </xf>
    <xf numFmtId="0" fontId="6" fillId="0" borderId="10" xfId="11" applyFont="1" applyBorder="1" applyAlignment="1">
      <alignment horizontal="right" vertical="center" wrapText="1"/>
    </xf>
    <xf numFmtId="0" fontId="12" fillId="6" borderId="10" xfId="11" applyFont="1" applyFill="1" applyBorder="1" applyAlignment="1">
      <alignment horizontal="right" vertical="center" wrapText="1"/>
    </xf>
    <xf numFmtId="0" fontId="4" fillId="6" borderId="10" xfId="0" applyFont="1" applyFill="1" applyBorder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0" fontId="14" fillId="5" borderId="10" xfId="11" applyFont="1" applyFill="1" applyBorder="1" applyAlignment="1">
      <alignment horizontal="right" vertical="center" wrapText="1"/>
    </xf>
    <xf numFmtId="0" fontId="14" fillId="5" borderId="10" xfId="0" applyFont="1" applyFill="1" applyBorder="1" applyAlignment="1">
      <alignment horizontal="right" vertical="center" wrapText="1"/>
    </xf>
    <xf numFmtId="0" fontId="12" fillId="6" borderId="10" xfId="0" applyFont="1" applyFill="1" applyBorder="1" applyAlignment="1">
      <alignment horizontal="right" vertical="center" wrapText="1"/>
    </xf>
    <xf numFmtId="0" fontId="12" fillId="6" borderId="10" xfId="11" applyFont="1" applyFill="1" applyBorder="1" applyAlignment="1">
      <alignment horizontal="right" vertical="center"/>
    </xf>
    <xf numFmtId="0" fontId="6" fillId="0" borderId="14" xfId="11" applyFont="1" applyBorder="1" applyAlignment="1">
      <alignment horizontal="right" vertical="center" wrapText="1"/>
    </xf>
    <xf numFmtId="0" fontId="6" fillId="0" borderId="15" xfId="11" applyFont="1" applyBorder="1" applyAlignment="1">
      <alignment horizontal="right" vertical="center" wrapText="1"/>
    </xf>
    <xf numFmtId="0" fontId="6" fillId="0" borderId="15" xfId="11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43" fontId="8" fillId="0" borderId="15" xfId="1" applyFont="1" applyFill="1" applyBorder="1" applyAlignment="1">
      <alignment horizontal="center" vertical="center"/>
    </xf>
    <xf numFmtId="43" fontId="6" fillId="0" borderId="15" xfId="1" applyFont="1" applyFill="1" applyBorder="1" applyAlignment="1">
      <alignment horizontal="left" vertical="center"/>
    </xf>
    <xf numFmtId="43" fontId="14" fillId="5" borderId="16" xfId="1" applyFont="1" applyFill="1" applyBorder="1" applyAlignment="1">
      <alignment horizontal="left" vertical="center"/>
    </xf>
    <xf numFmtId="43" fontId="6" fillId="0" borderId="16" xfId="1" applyFont="1" applyFill="1" applyBorder="1" applyAlignment="1">
      <alignment horizontal="left" vertical="center"/>
    </xf>
    <xf numFmtId="43" fontId="12" fillId="6" borderId="16" xfId="1" applyFont="1" applyFill="1" applyBorder="1" applyAlignment="1">
      <alignment horizontal="left" vertical="center"/>
    </xf>
    <xf numFmtId="43" fontId="4" fillId="6" borderId="16" xfId="1" applyFont="1" applyFill="1" applyBorder="1" applyAlignment="1">
      <alignment horizontal="left" vertical="center" wrapText="1"/>
    </xf>
    <xf numFmtId="43" fontId="14" fillId="5" borderId="16" xfId="1" applyFont="1" applyFill="1" applyBorder="1" applyAlignment="1">
      <alignment horizontal="left" vertical="center" wrapText="1"/>
    </xf>
    <xf numFmtId="2" fontId="8" fillId="0" borderId="4" xfId="8" applyNumberFormat="1" applyFont="1" applyBorder="1" applyAlignment="1">
      <alignment horizontal="center" vertical="center"/>
    </xf>
    <xf numFmtId="2" fontId="6" fillId="0" borderId="18" xfId="8" applyNumberFormat="1" applyFont="1" applyBorder="1" applyAlignment="1">
      <alignment horizontal="right" vertical="center"/>
    </xf>
    <xf numFmtId="2" fontId="6" fillId="0" borderId="3" xfId="8" applyNumberFormat="1" applyFont="1" applyBorder="1" applyAlignment="1">
      <alignment horizontal="left"/>
    </xf>
    <xf numFmtId="2" fontId="6" fillId="0" borderId="5" xfId="8" applyNumberFormat="1" applyFont="1" applyBorder="1" applyAlignment="1">
      <alignment horizontal="left"/>
    </xf>
    <xf numFmtId="2" fontId="8" fillId="0" borderId="8" xfId="8" applyNumberFormat="1" applyFont="1" applyBorder="1" applyAlignment="1">
      <alignment horizontal="center" vertical="center"/>
    </xf>
    <xf numFmtId="2" fontId="6" fillId="0" borderId="19" xfId="8" applyNumberFormat="1" applyFont="1" applyBorder="1" applyAlignment="1">
      <alignment horizontal="right" vertical="center"/>
    </xf>
    <xf numFmtId="2" fontId="6" fillId="0" borderId="7" xfId="8" applyNumberFormat="1" applyFont="1" applyBorder="1" applyAlignment="1">
      <alignment horizontal="left"/>
    </xf>
    <xf numFmtId="49" fontId="16" fillId="0" borderId="17" xfId="1" applyNumberFormat="1" applyFont="1" applyBorder="1" applyAlignment="1">
      <alignment horizontal="center" vertical="center"/>
    </xf>
    <xf numFmtId="43" fontId="16" fillId="9" borderId="17" xfId="1" applyFont="1" applyFill="1" applyBorder="1" applyAlignment="1">
      <alignment horizontal="left"/>
    </xf>
    <xf numFmtId="0" fontId="6" fillId="0" borderId="24" xfId="9" applyNumberFormat="1" applyFont="1" applyBorder="1" applyAlignment="1">
      <alignment horizontal="left" vertical="center"/>
    </xf>
    <xf numFmtId="0" fontId="6" fillId="0" borderId="25" xfId="10" applyNumberFormat="1" applyFont="1" applyFill="1" applyBorder="1" applyAlignment="1">
      <alignment horizontal="left" vertical="center" wrapText="1"/>
    </xf>
    <xf numFmtId="43" fontId="6" fillId="0" borderId="2" xfId="10" applyFont="1" applyFill="1" applyBorder="1" applyAlignment="1">
      <alignment horizontal="center" vertical="center"/>
    </xf>
    <xf numFmtId="43" fontId="6" fillId="0" borderId="2" xfId="1" applyFont="1" applyBorder="1" applyAlignment="1">
      <alignment horizontal="left" vertical="center"/>
    </xf>
    <xf numFmtId="2" fontId="18" fillId="8" borderId="23" xfId="9" applyNumberFormat="1" applyFont="1" applyFill="1" applyBorder="1" applyAlignment="1">
      <alignment vertical="center" wrapText="1"/>
    </xf>
    <xf numFmtId="2" fontId="18" fillId="8" borderId="12" xfId="9" applyNumberFormat="1" applyFont="1" applyFill="1" applyBorder="1" applyAlignment="1">
      <alignment vertical="center" wrapText="1"/>
    </xf>
    <xf numFmtId="2" fontId="18" fillId="8" borderId="12" xfId="9" applyNumberFormat="1" applyFont="1" applyFill="1" applyBorder="1" applyAlignment="1">
      <alignment vertical="center"/>
    </xf>
    <xf numFmtId="44" fontId="18" fillId="8" borderId="13" xfId="1" applyNumberFormat="1" applyFont="1" applyFill="1" applyBorder="1" applyAlignment="1">
      <alignment vertical="center"/>
    </xf>
    <xf numFmtId="43" fontId="18" fillId="8" borderId="12" xfId="1" applyFont="1" applyFill="1" applyBorder="1" applyAlignment="1">
      <alignment horizontal="center" vertical="center"/>
    </xf>
    <xf numFmtId="44" fontId="18" fillId="8" borderId="12" xfId="1" applyNumberFormat="1" applyFont="1" applyFill="1" applyBorder="1" applyAlignment="1">
      <alignment vertical="center"/>
    </xf>
    <xf numFmtId="43" fontId="18" fillId="8" borderId="12" xfId="1" applyFont="1" applyFill="1" applyBorder="1" applyAlignment="1">
      <alignment vertical="center"/>
    </xf>
    <xf numFmtId="43" fontId="18" fillId="8" borderId="12" xfId="1" applyFont="1" applyFill="1" applyBorder="1" applyAlignment="1">
      <alignment horizontal="center" vertical="center" wrapText="1"/>
    </xf>
    <xf numFmtId="44" fontId="18" fillId="8" borderId="26" xfId="1" applyNumberFormat="1" applyFont="1" applyFill="1" applyBorder="1" applyAlignment="1">
      <alignment vertical="center"/>
    </xf>
    <xf numFmtId="2" fontId="18" fillId="8" borderId="10" xfId="9" applyNumberFormat="1" applyFont="1" applyFill="1" applyBorder="1" applyAlignment="1">
      <alignment vertical="center" wrapText="1"/>
    </xf>
    <xf numFmtId="2" fontId="18" fillId="8" borderId="1" xfId="9" applyNumberFormat="1" applyFont="1" applyFill="1" applyBorder="1" applyAlignment="1">
      <alignment vertical="center" wrapText="1"/>
    </xf>
    <xf numFmtId="2" fontId="18" fillId="8" borderId="1" xfId="9" applyNumberFormat="1" applyFont="1" applyFill="1" applyBorder="1" applyAlignment="1">
      <alignment vertical="center"/>
    </xf>
    <xf numFmtId="43" fontId="18" fillId="8" borderId="1" xfId="1" applyFont="1" applyFill="1" applyBorder="1" applyAlignment="1">
      <alignment vertical="center" wrapText="1"/>
    </xf>
    <xf numFmtId="43" fontId="18" fillId="8" borderId="1" xfId="1" applyFont="1" applyFill="1" applyBorder="1" applyAlignment="1">
      <alignment horizontal="center" vertical="center" wrapText="1"/>
    </xf>
    <xf numFmtId="43" fontId="18" fillId="8" borderId="16" xfId="1" applyFont="1" applyFill="1" applyBorder="1" applyAlignment="1">
      <alignment vertical="center" wrapText="1"/>
    </xf>
    <xf numFmtId="49" fontId="17" fillId="0" borderId="18" xfId="1" applyNumberFormat="1" applyFont="1" applyBorder="1" applyAlignment="1">
      <alignment horizontal="center" vertical="center"/>
    </xf>
    <xf numFmtId="49" fontId="17" fillId="0" borderId="3" xfId="1" applyNumberFormat="1" applyFont="1" applyBorder="1" applyAlignment="1">
      <alignment horizontal="center" vertical="center"/>
    </xf>
    <xf numFmtId="49" fontId="17" fillId="0" borderId="0" xfId="1" applyNumberFormat="1" applyFont="1" applyBorder="1" applyAlignment="1">
      <alignment horizontal="center" vertical="center"/>
    </xf>
    <xf numFmtId="49" fontId="17" fillId="0" borderId="5" xfId="1" applyNumberFormat="1" applyFont="1" applyBorder="1" applyAlignment="1">
      <alignment horizontal="center" vertical="center"/>
    </xf>
    <xf numFmtId="49" fontId="17" fillId="0" borderId="19" xfId="1" applyNumberFormat="1" applyFont="1" applyBorder="1" applyAlignment="1">
      <alignment horizontal="center" vertical="center"/>
    </xf>
    <xf numFmtId="49" fontId="17" fillId="0" borderId="7" xfId="1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6" fillId="0" borderId="1" xfId="1" applyNumberFormat="1" applyFont="1" applyFill="1" applyBorder="1" applyAlignment="1">
      <alignment horizontal="right" vertical="center"/>
    </xf>
    <xf numFmtId="43" fontId="9" fillId="0" borderId="0" xfId="0" applyNumberFormat="1" applyFont="1"/>
    <xf numFmtId="43" fontId="6" fillId="8" borderId="0" xfId="1" applyFont="1" applyFill="1" applyBorder="1" applyAlignment="1">
      <alignment vertical="center"/>
    </xf>
    <xf numFmtId="43" fontId="16" fillId="0" borderId="17" xfId="1" applyFont="1" applyBorder="1" applyAlignment="1">
      <alignment horizontal="right"/>
    </xf>
    <xf numFmtId="43" fontId="16" fillId="0" borderId="9" xfId="1" applyFont="1" applyBorder="1" applyAlignment="1">
      <alignment horizontal="right"/>
    </xf>
    <xf numFmtId="43" fontId="6" fillId="0" borderId="1" xfId="1" applyFont="1" applyFill="1" applyBorder="1" applyAlignment="1">
      <alignment horizontal="right" vertical="center"/>
    </xf>
    <xf numFmtId="44" fontId="20" fillId="0" borderId="0" xfId="0" applyNumberFormat="1" applyFont="1"/>
    <xf numFmtId="43" fontId="6" fillId="0" borderId="0" xfId="1" applyFont="1" applyBorder="1" applyAlignment="1">
      <alignment horizontal="left"/>
    </xf>
    <xf numFmtId="43" fontId="11" fillId="0" borderId="5" xfId="1" applyFont="1" applyBorder="1" applyAlignment="1">
      <alignment horizontal="left" vertical="top" wrapText="1"/>
    </xf>
    <xf numFmtId="43" fontId="12" fillId="0" borderId="0" xfId="1" applyFont="1" applyFill="1" applyBorder="1" applyAlignment="1">
      <alignment horizontal="left" vertical="center" wrapText="1"/>
    </xf>
    <xf numFmtId="44" fontId="0" fillId="0" borderId="0" xfId="0" applyNumberFormat="1"/>
    <xf numFmtId="0" fontId="21" fillId="0" borderId="1" xfId="0" applyFont="1" applyBorder="1" applyAlignment="1">
      <alignment horizontal="center" vertical="center" wrapText="1"/>
    </xf>
    <xf numFmtId="0" fontId="21" fillId="0" borderId="1" xfId="11" applyFont="1" applyBorder="1" applyAlignment="1">
      <alignment horizontal="center" vertical="center"/>
    </xf>
    <xf numFmtId="0" fontId="12" fillId="5" borderId="1" xfId="1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3" fillId="0" borderId="0" xfId="0" applyFont="1"/>
    <xf numFmtId="43" fontId="0" fillId="0" borderId="0" xfId="1" applyFont="1"/>
    <xf numFmtId="0" fontId="2" fillId="0" borderId="0" xfId="0" applyFont="1" applyAlignment="1">
      <alignment horizontal="center"/>
    </xf>
    <xf numFmtId="43" fontId="2" fillId="0" borderId="0" xfId="1" applyFont="1"/>
    <xf numFmtId="0" fontId="24" fillId="14" borderId="0" xfId="0" applyFont="1" applyFill="1" applyAlignment="1">
      <alignment horizontal="center"/>
    </xf>
    <xf numFmtId="43" fontId="24" fillId="14" borderId="0" xfId="1" applyFont="1" applyFill="1"/>
    <xf numFmtId="43" fontId="2" fillId="0" borderId="0" xfId="1" applyFont="1" applyAlignment="1">
      <alignment horizontal="right"/>
    </xf>
    <xf numFmtId="43" fontId="2" fillId="0" borderId="1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6" fillId="0" borderId="1" xfId="1" applyFont="1" applyFill="1" applyBorder="1" applyAlignment="1">
      <alignment horizontal="left" vertical="center" wrapText="1"/>
    </xf>
    <xf numFmtId="49" fontId="16" fillId="0" borderId="17" xfId="1" applyNumberFormat="1" applyFont="1" applyBorder="1" applyAlignment="1">
      <alignment horizontal="center"/>
    </xf>
    <xf numFmtId="43" fontId="18" fillId="8" borderId="13" xfId="1" applyFont="1" applyFill="1" applyBorder="1" applyAlignment="1">
      <alignment horizontal="left" vertical="center" wrapText="1"/>
    </xf>
    <xf numFmtId="43" fontId="18" fillId="8" borderId="11" xfId="1" applyFont="1" applyFill="1" applyBorder="1" applyAlignment="1">
      <alignment horizontal="left" vertical="center" wrapText="1"/>
    </xf>
    <xf numFmtId="2" fontId="16" fillId="0" borderId="20" xfId="8" applyNumberFormat="1" applyFont="1" applyBorder="1" applyAlignment="1">
      <alignment horizontal="left" vertical="center" wrapText="1"/>
    </xf>
    <xf numFmtId="2" fontId="16" fillId="0" borderId="21" xfId="8" applyNumberFormat="1" applyFont="1" applyBorder="1" applyAlignment="1">
      <alignment horizontal="left" vertical="center" wrapText="1"/>
    </xf>
    <xf numFmtId="2" fontId="16" fillId="0" borderId="22" xfId="8" applyNumberFormat="1" applyFont="1" applyBorder="1" applyAlignment="1">
      <alignment horizontal="left" vertical="center" wrapText="1"/>
    </xf>
    <xf numFmtId="2" fontId="16" fillId="0" borderId="8" xfId="8" applyNumberFormat="1" applyFont="1" applyBorder="1" applyAlignment="1">
      <alignment horizontal="left" vertical="center" wrapText="1"/>
    </xf>
    <xf numFmtId="2" fontId="16" fillId="0" borderId="19" xfId="8" applyNumberFormat="1" applyFont="1" applyBorder="1" applyAlignment="1">
      <alignment horizontal="left" vertical="center" wrapText="1"/>
    </xf>
    <xf numFmtId="2" fontId="16" fillId="0" borderId="7" xfId="8" applyNumberFormat="1" applyFont="1" applyBorder="1" applyAlignment="1">
      <alignment horizontal="left" vertical="center" wrapText="1"/>
    </xf>
    <xf numFmtId="2" fontId="16" fillId="0" borderId="4" xfId="8" applyNumberFormat="1" applyFont="1" applyBorder="1" applyAlignment="1">
      <alignment horizontal="left" vertical="center"/>
    </xf>
    <xf numFmtId="2" fontId="16" fillId="0" borderId="18" xfId="8" applyNumberFormat="1" applyFont="1" applyBorder="1" applyAlignment="1">
      <alignment horizontal="left" vertical="center"/>
    </xf>
    <xf numFmtId="2" fontId="16" fillId="0" borderId="3" xfId="8" applyNumberFormat="1" applyFont="1" applyBorder="1" applyAlignment="1">
      <alignment horizontal="left" vertical="center"/>
    </xf>
    <xf numFmtId="2" fontId="16" fillId="0" borderId="20" xfId="8" applyNumberFormat="1" applyFont="1" applyBorder="1" applyAlignment="1">
      <alignment horizontal="left" vertical="center"/>
    </xf>
    <xf numFmtId="2" fontId="16" fillId="0" borderId="21" xfId="8" applyNumberFormat="1" applyFont="1" applyBorder="1" applyAlignment="1">
      <alignment horizontal="left" vertical="center"/>
    </xf>
    <xf numFmtId="2" fontId="16" fillId="0" borderId="22" xfId="8" applyNumberFormat="1" applyFont="1" applyBorder="1" applyAlignment="1">
      <alignment horizontal="left" vertical="center"/>
    </xf>
    <xf numFmtId="49" fontId="19" fillId="0" borderId="4" xfId="1" applyNumberFormat="1" applyFont="1" applyBorder="1" applyAlignment="1">
      <alignment horizontal="center" vertical="center"/>
    </xf>
    <xf numFmtId="49" fontId="19" fillId="0" borderId="18" xfId="1" applyNumberFormat="1" applyFont="1" applyBorder="1" applyAlignment="1">
      <alignment horizontal="center" vertical="center"/>
    </xf>
    <xf numFmtId="49" fontId="19" fillId="0" borderId="3" xfId="1" applyNumberFormat="1" applyFont="1" applyBorder="1" applyAlignment="1">
      <alignment horizontal="center" vertical="center"/>
    </xf>
    <xf numFmtId="49" fontId="19" fillId="0" borderId="6" xfId="1" applyNumberFormat="1" applyFont="1" applyBorder="1" applyAlignment="1">
      <alignment horizontal="center" vertical="center"/>
    </xf>
    <xf numFmtId="49" fontId="19" fillId="0" borderId="0" xfId="1" applyNumberFormat="1" applyFont="1" applyBorder="1" applyAlignment="1">
      <alignment horizontal="center" vertical="center"/>
    </xf>
    <xf numFmtId="49" fontId="19" fillId="0" borderId="5" xfId="1" applyNumberFormat="1" applyFont="1" applyBorder="1" applyAlignment="1">
      <alignment horizontal="center" vertical="center"/>
    </xf>
    <xf numFmtId="49" fontId="19" fillId="0" borderId="8" xfId="1" applyNumberFormat="1" applyFont="1" applyBorder="1" applyAlignment="1">
      <alignment horizontal="center" vertical="center"/>
    </xf>
    <xf numFmtId="49" fontId="19" fillId="0" borderId="19" xfId="1" applyNumberFormat="1" applyFont="1" applyBorder="1" applyAlignment="1">
      <alignment horizontal="center" vertical="center"/>
    </xf>
    <xf numFmtId="49" fontId="19" fillId="0" borderId="7" xfId="1" applyNumberFormat="1" applyFont="1" applyBorder="1" applyAlignment="1">
      <alignment horizontal="center" vertical="center"/>
    </xf>
    <xf numFmtId="4" fontId="22" fillId="11" borderId="1" xfId="1" applyNumberFormat="1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/>
    </xf>
    <xf numFmtId="0" fontId="22" fillId="12" borderId="1" xfId="0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/>
    </xf>
  </cellXfs>
  <cellStyles count="12">
    <cellStyle name="Moeda 2" xfId="4" xr:uid="{00000000-0005-0000-0000-000000000000}"/>
    <cellStyle name="Normal" xfId="0" builtinId="0"/>
    <cellStyle name="Normal 14" xfId="11" xr:uid="{00000000-0005-0000-0000-000002000000}"/>
    <cellStyle name="Normal 2" xfId="2" xr:uid="{00000000-0005-0000-0000-000003000000}"/>
    <cellStyle name="Normal 2 2" xfId="5" xr:uid="{00000000-0005-0000-0000-000004000000}"/>
    <cellStyle name="Normal 2 2 2" xfId="6" xr:uid="{00000000-0005-0000-0000-000005000000}"/>
    <cellStyle name="Normal 44" xfId="8" xr:uid="{00000000-0005-0000-0000-000006000000}"/>
    <cellStyle name="Porcentagem 2" xfId="3" xr:uid="{00000000-0005-0000-0000-000007000000}"/>
    <cellStyle name="Separador de milhares 6 2" xfId="7" xr:uid="{00000000-0005-0000-0000-000009000000}"/>
    <cellStyle name="Vírgula" xfId="1" builtinId="3"/>
    <cellStyle name="Vírgula 14" xfId="9" xr:uid="{00000000-0005-0000-0000-00000A000000}"/>
    <cellStyle name="Vírgula 2 3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447674</xdr:colOff>
      <xdr:row>2</xdr:row>
      <xdr:rowOff>57149</xdr:rowOff>
    </xdr:from>
    <xdr:to>
      <xdr:col>3</xdr:col>
      <xdr:colOff>569432</xdr:colOff>
      <xdr:row>6</xdr:row>
      <xdr:rowOff>152400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91" t="16276" r="13406" b="16757"/>
        <a:stretch/>
      </xdr:blipFill>
      <xdr:spPr bwMode="auto">
        <a:xfrm>
          <a:off x="630554" y="430529"/>
          <a:ext cx="1478118" cy="8648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447674</xdr:colOff>
      <xdr:row>2</xdr:row>
      <xdr:rowOff>57149</xdr:rowOff>
    </xdr:from>
    <xdr:to>
      <xdr:col>3</xdr:col>
      <xdr:colOff>569432</xdr:colOff>
      <xdr:row>6</xdr:row>
      <xdr:rowOff>152400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91" t="16276" r="13406" b="16757"/>
        <a:stretch/>
      </xdr:blipFill>
      <xdr:spPr bwMode="auto">
        <a:xfrm>
          <a:off x="630554" y="430529"/>
          <a:ext cx="1478118" cy="8648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19</xdr:col>
      <xdr:colOff>57151</xdr:colOff>
      <xdr:row>2</xdr:row>
      <xdr:rowOff>95250</xdr:rowOff>
    </xdr:from>
    <xdr:to>
      <xdr:col>20</xdr:col>
      <xdr:colOff>1217172</xdr:colOff>
      <xdr:row>5</xdr:row>
      <xdr:rowOff>114299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6191" y="468630"/>
          <a:ext cx="2219201" cy="590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447674</xdr:colOff>
      <xdr:row>2</xdr:row>
      <xdr:rowOff>57149</xdr:rowOff>
    </xdr:from>
    <xdr:to>
      <xdr:col>3</xdr:col>
      <xdr:colOff>467832</xdr:colOff>
      <xdr:row>6</xdr:row>
      <xdr:rowOff>152400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91" t="16276" r="13406" b="16757"/>
        <a:stretch/>
      </xdr:blipFill>
      <xdr:spPr bwMode="auto">
        <a:xfrm>
          <a:off x="630554" y="430529"/>
          <a:ext cx="1483198" cy="8648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57151</xdr:colOff>
      <xdr:row>2</xdr:row>
      <xdr:rowOff>95250</xdr:rowOff>
    </xdr:from>
    <xdr:to>
      <xdr:col>18</xdr:col>
      <xdr:colOff>1217173</xdr:colOff>
      <xdr:row>5</xdr:row>
      <xdr:rowOff>114299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3171" y="468630"/>
          <a:ext cx="2219202" cy="590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Q766"/>
  <sheetViews>
    <sheetView showGridLines="0" tabSelected="1" view="pageBreakPreview" topLeftCell="A3" zoomScaleSheetLayoutView="100" workbookViewId="0">
      <pane ySplit="9" topLeftCell="A12" activePane="bottomLeft" state="frozen"/>
      <selection activeCell="A3" sqref="A3"/>
      <selection pane="bottomLeft" activeCell="O27" sqref="O27"/>
    </sheetView>
  </sheetViews>
  <sheetFormatPr defaultRowHeight="15" x14ac:dyDescent="0.25"/>
  <cols>
    <col min="1" max="1" width="0.5703125" customWidth="1"/>
    <col min="2" max="2" width="7.140625" style="3" bestFit="1" customWidth="1"/>
    <col min="3" max="3" width="12.7109375" style="4" bestFit="1" customWidth="1"/>
    <col min="4" max="4" width="14.140625" style="55" customWidth="1"/>
    <col min="5" max="5" width="42.5703125" style="55" customWidth="1"/>
    <col min="6" max="6" width="7.7109375" style="11" customWidth="1"/>
    <col min="7" max="7" width="13.85546875" style="8" customWidth="1"/>
    <col min="8" max="8" width="15.42578125" style="8" customWidth="1"/>
    <col min="9" max="9" width="16.140625" style="8" customWidth="1"/>
  </cols>
  <sheetData>
    <row r="2" spans="2:9" ht="15.75" thickBot="1" x14ac:dyDescent="0.3"/>
    <row r="3" spans="2:9" ht="15" customHeight="1" x14ac:dyDescent="0.25">
      <c r="B3" s="89"/>
      <c r="C3" s="90"/>
      <c r="D3" s="91"/>
      <c r="E3" s="159" t="s">
        <v>0</v>
      </c>
      <c r="F3" s="160"/>
      <c r="G3" s="160"/>
      <c r="H3" s="160"/>
      <c r="I3" s="161"/>
    </row>
    <row r="4" spans="2:9" ht="15" customHeight="1" x14ac:dyDescent="0.25">
      <c r="B4" s="66"/>
      <c r="D4" s="92"/>
      <c r="E4" s="162" t="s">
        <v>2</v>
      </c>
      <c r="F4" s="163"/>
      <c r="G4" s="163"/>
      <c r="H4" s="163"/>
      <c r="I4" s="164"/>
    </row>
    <row r="5" spans="2:9" ht="15" customHeight="1" x14ac:dyDescent="0.25">
      <c r="B5" s="66"/>
      <c r="D5" s="92"/>
      <c r="E5" s="153" t="s">
        <v>3</v>
      </c>
      <c r="F5" s="154"/>
      <c r="G5" s="154"/>
      <c r="H5" s="154"/>
      <c r="I5" s="155"/>
    </row>
    <row r="6" spans="2:9" ht="15.75" customHeight="1" x14ac:dyDescent="0.25">
      <c r="B6" s="66"/>
      <c r="D6" s="92"/>
      <c r="E6" s="153"/>
      <c r="F6" s="154"/>
      <c r="G6" s="154"/>
      <c r="H6" s="154"/>
      <c r="I6" s="155"/>
    </row>
    <row r="7" spans="2:9" ht="15.75" customHeight="1" thickBot="1" x14ac:dyDescent="0.3">
      <c r="B7" s="93"/>
      <c r="C7" s="94"/>
      <c r="D7" s="95"/>
      <c r="E7" s="156" t="s">
        <v>4</v>
      </c>
      <c r="F7" s="157"/>
      <c r="G7" s="157"/>
      <c r="H7" s="157"/>
      <c r="I7" s="158"/>
    </row>
    <row r="8" spans="2:9" ht="6" customHeight="1" thickBot="1" x14ac:dyDescent="0.3">
      <c r="B8" s="66"/>
      <c r="D8" s="10"/>
      <c r="E8" s="5"/>
      <c r="F8" s="6"/>
      <c r="G8" s="1"/>
      <c r="H8" s="9"/>
      <c r="I8" s="131"/>
    </row>
    <row r="9" spans="2:9" ht="15" customHeight="1" x14ac:dyDescent="0.25">
      <c r="B9" s="102"/>
      <c r="C9" s="103"/>
      <c r="D9" s="103"/>
      <c r="E9" s="103"/>
      <c r="F9" s="104"/>
      <c r="G9" s="151" t="s">
        <v>8</v>
      </c>
      <c r="H9" s="152"/>
      <c r="I9" s="105">
        <f>SUBTOTAL(9,I12:I713)</f>
        <v>17194357.949999996</v>
      </c>
    </row>
    <row r="10" spans="2:9" x14ac:dyDescent="0.25">
      <c r="B10" s="111" t="s">
        <v>11</v>
      </c>
      <c r="C10" s="112" t="s">
        <v>12</v>
      </c>
      <c r="D10" s="112" t="s">
        <v>13</v>
      </c>
      <c r="E10" s="112" t="s">
        <v>14</v>
      </c>
      <c r="F10" s="113" t="s">
        <v>15</v>
      </c>
      <c r="G10" s="114" t="s">
        <v>16</v>
      </c>
      <c r="H10" s="114" t="s">
        <v>17</v>
      </c>
      <c r="I10" s="115" t="s">
        <v>18</v>
      </c>
    </row>
    <row r="11" spans="2:9" ht="14.25" customHeight="1" x14ac:dyDescent="0.25">
      <c r="B11" s="66"/>
      <c r="D11" s="98"/>
      <c r="E11" s="99"/>
      <c r="F11" s="100"/>
      <c r="G11" s="101"/>
      <c r="H11" s="101"/>
      <c r="I11" s="101"/>
    </row>
    <row r="12" spans="2:9" x14ac:dyDescent="0.25">
      <c r="B12" s="68"/>
      <c r="C12" s="13"/>
      <c r="D12" s="14" t="s">
        <v>21</v>
      </c>
      <c r="E12" s="14" t="s">
        <v>22</v>
      </c>
      <c r="F12" s="137"/>
      <c r="G12" s="16"/>
      <c r="H12" s="16"/>
      <c r="I12" s="16">
        <f>SUBTOTAL(9,I13)</f>
        <v>819626.99</v>
      </c>
    </row>
    <row r="13" spans="2:9" ht="24" x14ac:dyDescent="0.25">
      <c r="B13" s="69" t="s">
        <v>23</v>
      </c>
      <c r="C13" s="18" t="s">
        <v>24</v>
      </c>
      <c r="D13" s="19" t="s">
        <v>25</v>
      </c>
      <c r="E13" s="20" t="s">
        <v>26</v>
      </c>
      <c r="F13" s="21" t="s">
        <v>27</v>
      </c>
      <c r="G13" s="22">
        <v>91.597419000000002</v>
      </c>
      <c r="H13" s="22">
        <v>8948.1449997933541</v>
      </c>
      <c r="I13" s="22">
        <f>ROUND(G13*H13,2)</f>
        <v>819626.99</v>
      </c>
    </row>
    <row r="14" spans="2:9" x14ac:dyDescent="0.25">
      <c r="B14" s="68"/>
      <c r="C14" s="13"/>
      <c r="D14" s="14" t="s">
        <v>28</v>
      </c>
      <c r="E14" s="14" t="s">
        <v>29</v>
      </c>
      <c r="F14" s="137"/>
      <c r="G14" s="16"/>
      <c r="H14" s="16"/>
      <c r="I14" s="16">
        <f>SUBTOTAL(9,I15:I54)</f>
        <v>617340.09000000008</v>
      </c>
    </row>
    <row r="15" spans="2:9" x14ac:dyDescent="0.25">
      <c r="B15" s="70"/>
      <c r="C15" s="23"/>
      <c r="D15" s="24" t="s">
        <v>30</v>
      </c>
      <c r="E15" s="25" t="s">
        <v>31</v>
      </c>
      <c r="F15" s="26"/>
      <c r="G15" s="27"/>
      <c r="H15" s="27"/>
      <c r="I15" s="27">
        <f>SUBTOTAL(9,I16:I17)</f>
        <v>225529.41</v>
      </c>
    </row>
    <row r="16" spans="2:9" ht="24" x14ac:dyDescent="0.25">
      <c r="B16" s="69" t="s">
        <v>23</v>
      </c>
      <c r="C16" s="18" t="s">
        <v>24</v>
      </c>
      <c r="D16" s="19" t="s">
        <v>32</v>
      </c>
      <c r="E16" s="20" t="s">
        <v>33</v>
      </c>
      <c r="F16" s="21" t="s">
        <v>34</v>
      </c>
      <c r="G16" s="22">
        <v>1</v>
      </c>
      <c r="H16" s="22">
        <v>146540.78</v>
      </c>
      <c r="I16" s="22">
        <f>ROUND(G16*H16,2)</f>
        <v>146540.78</v>
      </c>
    </row>
    <row r="17" spans="2:9" ht="24" x14ac:dyDescent="0.25">
      <c r="B17" s="69" t="s">
        <v>23</v>
      </c>
      <c r="C17" s="18" t="s">
        <v>24</v>
      </c>
      <c r="D17" s="19" t="s">
        <v>35</v>
      </c>
      <c r="E17" s="20" t="s">
        <v>36</v>
      </c>
      <c r="F17" s="21" t="s">
        <v>34</v>
      </c>
      <c r="G17" s="22">
        <v>1</v>
      </c>
      <c r="H17" s="22">
        <v>78988.634203138732</v>
      </c>
      <c r="I17" s="22">
        <f>ROUND(G17*H17,2)</f>
        <v>78988.63</v>
      </c>
    </row>
    <row r="18" spans="2:9" x14ac:dyDescent="0.25">
      <c r="B18" s="70"/>
      <c r="C18" s="23"/>
      <c r="D18" s="24" t="s">
        <v>37</v>
      </c>
      <c r="E18" s="28" t="s">
        <v>38</v>
      </c>
      <c r="F18" s="29"/>
      <c r="G18" s="27"/>
      <c r="H18" s="27"/>
      <c r="I18" s="27">
        <f>SUBTOTAL(9,I19:I30)</f>
        <v>267175.23</v>
      </c>
    </row>
    <row r="19" spans="2:9" ht="24" x14ac:dyDescent="0.25">
      <c r="B19" s="69" t="s">
        <v>39</v>
      </c>
      <c r="C19" s="18" t="s">
        <v>40</v>
      </c>
      <c r="D19" s="19" t="s">
        <v>41</v>
      </c>
      <c r="E19" s="20" t="s">
        <v>42</v>
      </c>
      <c r="F19" s="21" t="s">
        <v>43</v>
      </c>
      <c r="G19" s="22">
        <v>3</v>
      </c>
      <c r="H19" s="22">
        <v>9138.4579999993239</v>
      </c>
      <c r="I19" s="22">
        <f t="shared" ref="I19:I30" si="0">ROUND(G19*H19,2)</f>
        <v>27415.37</v>
      </c>
    </row>
    <row r="20" spans="2:9" ht="24" x14ac:dyDescent="0.25">
      <c r="B20" s="69" t="s">
        <v>39</v>
      </c>
      <c r="C20" s="18" t="s">
        <v>44</v>
      </c>
      <c r="D20" s="19" t="s">
        <v>45</v>
      </c>
      <c r="E20" s="20" t="s">
        <v>46</v>
      </c>
      <c r="F20" s="21" t="s">
        <v>47</v>
      </c>
      <c r="G20" s="22">
        <v>83</v>
      </c>
      <c r="H20" s="22">
        <v>480.75599999999997</v>
      </c>
      <c r="I20" s="22">
        <f t="shared" si="0"/>
        <v>39902.75</v>
      </c>
    </row>
    <row r="21" spans="2:9" ht="24" x14ac:dyDescent="0.25">
      <c r="B21" s="69" t="s">
        <v>39</v>
      </c>
      <c r="C21" s="18" t="s">
        <v>48</v>
      </c>
      <c r="D21" s="19" t="s">
        <v>49</v>
      </c>
      <c r="E21" s="20" t="s">
        <v>50</v>
      </c>
      <c r="F21" s="21" t="s">
        <v>47</v>
      </c>
      <c r="G21" s="22">
        <v>83</v>
      </c>
      <c r="H21" s="22">
        <v>363.06000000000006</v>
      </c>
      <c r="I21" s="22">
        <f t="shared" si="0"/>
        <v>30133.98</v>
      </c>
    </row>
    <row r="22" spans="2:9" ht="24" x14ac:dyDescent="0.25">
      <c r="B22" s="69" t="s">
        <v>39</v>
      </c>
      <c r="C22" s="18" t="s">
        <v>51</v>
      </c>
      <c r="D22" s="19" t="s">
        <v>52</v>
      </c>
      <c r="E22" s="20" t="s">
        <v>53</v>
      </c>
      <c r="F22" s="21" t="s">
        <v>47</v>
      </c>
      <c r="G22" s="22">
        <v>86</v>
      </c>
      <c r="H22" s="22">
        <v>203.60399999999998</v>
      </c>
      <c r="I22" s="22">
        <f t="shared" si="0"/>
        <v>17509.939999999999</v>
      </c>
    </row>
    <row r="23" spans="2:9" ht="24" x14ac:dyDescent="0.25">
      <c r="B23" s="69" t="s">
        <v>39</v>
      </c>
      <c r="C23" s="18" t="s">
        <v>54</v>
      </c>
      <c r="D23" s="19" t="s">
        <v>55</v>
      </c>
      <c r="E23" s="20" t="s">
        <v>56</v>
      </c>
      <c r="F23" s="21" t="s">
        <v>43</v>
      </c>
      <c r="G23" s="22">
        <v>3</v>
      </c>
      <c r="H23" s="22">
        <v>1672.9560000000001</v>
      </c>
      <c r="I23" s="22">
        <f t="shared" si="0"/>
        <v>5018.87</v>
      </c>
    </row>
    <row r="24" spans="2:9" ht="24" x14ac:dyDescent="0.25">
      <c r="B24" s="69" t="s">
        <v>39</v>
      </c>
      <c r="C24" s="18" t="s">
        <v>57</v>
      </c>
      <c r="D24" s="19" t="s">
        <v>58</v>
      </c>
      <c r="E24" s="20" t="s">
        <v>59</v>
      </c>
      <c r="F24" s="21" t="s">
        <v>43</v>
      </c>
      <c r="G24" s="22">
        <v>3</v>
      </c>
      <c r="H24" s="22">
        <v>309.096</v>
      </c>
      <c r="I24" s="22">
        <f t="shared" si="0"/>
        <v>927.29</v>
      </c>
    </row>
    <row r="25" spans="2:9" ht="24" x14ac:dyDescent="0.25">
      <c r="B25" s="69" t="s">
        <v>39</v>
      </c>
      <c r="C25" s="18" t="s">
        <v>60</v>
      </c>
      <c r="D25" s="19" t="s">
        <v>61</v>
      </c>
      <c r="E25" s="20" t="s">
        <v>62</v>
      </c>
      <c r="F25" s="21" t="s">
        <v>43</v>
      </c>
      <c r="G25" s="22">
        <v>3</v>
      </c>
      <c r="H25" s="22">
        <v>2485.3560000000002</v>
      </c>
      <c r="I25" s="22">
        <f t="shared" si="0"/>
        <v>7456.07</v>
      </c>
    </row>
    <row r="26" spans="2:9" ht="24" x14ac:dyDescent="0.25">
      <c r="B26" s="69" t="s">
        <v>39</v>
      </c>
      <c r="C26" s="18" t="s">
        <v>63</v>
      </c>
      <c r="D26" s="19" t="s">
        <v>64</v>
      </c>
      <c r="E26" s="20" t="s">
        <v>65</v>
      </c>
      <c r="F26" s="21" t="s">
        <v>47</v>
      </c>
      <c r="G26" s="22">
        <v>10</v>
      </c>
      <c r="H26" s="22">
        <v>243.648</v>
      </c>
      <c r="I26" s="22">
        <f t="shared" si="0"/>
        <v>2436.48</v>
      </c>
    </row>
    <row r="27" spans="2:9" ht="36" x14ac:dyDescent="0.25">
      <c r="B27" s="69" t="s">
        <v>39</v>
      </c>
      <c r="C27" s="18" t="s">
        <v>66</v>
      </c>
      <c r="D27" s="19" t="s">
        <v>67</v>
      </c>
      <c r="E27" s="20" t="s">
        <v>68</v>
      </c>
      <c r="F27" s="21" t="s">
        <v>47</v>
      </c>
      <c r="G27" s="22">
        <v>565.4</v>
      </c>
      <c r="H27" s="22">
        <v>241.2</v>
      </c>
      <c r="I27" s="22">
        <f t="shared" si="0"/>
        <v>136374.48000000001</v>
      </c>
    </row>
    <row r="28" spans="2:9" ht="24" x14ac:dyDescent="0.25">
      <c r="B28" s="69" t="s">
        <v>39</v>
      </c>
      <c r="C28" s="18" t="s">
        <v>69</v>
      </c>
      <c r="D28" s="19" t="s">
        <v>70</v>
      </c>
      <c r="E28" s="20" t="s">
        <v>71</v>
      </c>
      <c r="F28" s="21" t="s">
        <v>43</v>
      </c>
      <c r="G28" s="22">
        <v>0</v>
      </c>
      <c r="H28" s="22">
        <v>7409.7240000000002</v>
      </c>
      <c r="I28" s="22">
        <f t="shared" si="0"/>
        <v>0</v>
      </c>
    </row>
    <row r="29" spans="2:9" ht="24" x14ac:dyDescent="0.25">
      <c r="B29" s="69" t="s">
        <v>39</v>
      </c>
      <c r="C29" s="18" t="s">
        <v>72</v>
      </c>
      <c r="D29" s="19" t="s">
        <v>73</v>
      </c>
      <c r="E29" s="20" t="s">
        <v>74</v>
      </c>
      <c r="F29" s="21" t="s">
        <v>75</v>
      </c>
      <c r="G29" s="22">
        <v>0</v>
      </c>
      <c r="H29" s="22">
        <v>352.78800000000007</v>
      </c>
      <c r="I29" s="22">
        <f t="shared" si="0"/>
        <v>0</v>
      </c>
    </row>
    <row r="30" spans="2:9" ht="24" x14ac:dyDescent="0.25">
      <c r="B30" s="69" t="s">
        <v>39</v>
      </c>
      <c r="C30" s="18" t="s">
        <v>76</v>
      </c>
      <c r="D30" s="19" t="s">
        <v>77</v>
      </c>
      <c r="E30" s="20" t="s">
        <v>78</v>
      </c>
      <c r="F30" s="21" t="s">
        <v>43</v>
      </c>
      <c r="G30" s="22">
        <v>0</v>
      </c>
      <c r="H30" s="22">
        <v>1609.2</v>
      </c>
      <c r="I30" s="22">
        <f t="shared" si="0"/>
        <v>0</v>
      </c>
    </row>
    <row r="31" spans="2:9" x14ac:dyDescent="0.25">
      <c r="B31" s="71"/>
      <c r="C31" s="30"/>
      <c r="D31" s="31" t="s">
        <v>79</v>
      </c>
      <c r="E31" s="31" t="s">
        <v>80</v>
      </c>
      <c r="F31" s="32"/>
      <c r="G31" s="33"/>
      <c r="H31" s="33"/>
      <c r="I31" s="33">
        <f>SUBTOTAL(9,I32:I36)</f>
        <v>30450</v>
      </c>
    </row>
    <row r="32" spans="2:9" ht="24" x14ac:dyDescent="0.25">
      <c r="B32" s="69" t="s">
        <v>23</v>
      </c>
      <c r="C32" s="18" t="s">
        <v>81</v>
      </c>
      <c r="D32" s="19" t="s">
        <v>82</v>
      </c>
      <c r="E32" s="20" t="s">
        <v>83</v>
      </c>
      <c r="F32" s="21" t="s">
        <v>84</v>
      </c>
      <c r="G32" s="22">
        <v>3</v>
      </c>
      <c r="H32" s="22">
        <v>1250</v>
      </c>
      <c r="I32" s="22">
        <f>ROUND(G32*H32,2)</f>
        <v>3750</v>
      </c>
    </row>
    <row r="33" spans="2:9" ht="24" x14ac:dyDescent="0.25">
      <c r="B33" s="69" t="s">
        <v>23</v>
      </c>
      <c r="C33" s="18" t="s">
        <v>85</v>
      </c>
      <c r="D33" s="19" t="s">
        <v>86</v>
      </c>
      <c r="E33" s="20" t="s">
        <v>87</v>
      </c>
      <c r="F33" s="21" t="s">
        <v>84</v>
      </c>
      <c r="G33" s="22">
        <v>3</v>
      </c>
      <c r="H33" s="22">
        <v>3500</v>
      </c>
      <c r="I33" s="22">
        <f>ROUND(G33*H33,2)</f>
        <v>10500</v>
      </c>
    </row>
    <row r="34" spans="2:9" ht="24" x14ac:dyDescent="0.25">
      <c r="B34" s="69" t="s">
        <v>23</v>
      </c>
      <c r="C34" s="18" t="s">
        <v>88</v>
      </c>
      <c r="D34" s="19" t="s">
        <v>89</v>
      </c>
      <c r="E34" s="20" t="s">
        <v>90</v>
      </c>
      <c r="F34" s="21" t="s">
        <v>84</v>
      </c>
      <c r="G34" s="22">
        <v>3</v>
      </c>
      <c r="H34" s="22">
        <v>1200</v>
      </c>
      <c r="I34" s="22">
        <f>ROUND(G34*H34,2)</f>
        <v>3600</v>
      </c>
    </row>
    <row r="35" spans="2:9" ht="24" x14ac:dyDescent="0.25">
      <c r="B35" s="69" t="s">
        <v>23</v>
      </c>
      <c r="C35" s="18" t="s">
        <v>91</v>
      </c>
      <c r="D35" s="19" t="s">
        <v>92</v>
      </c>
      <c r="E35" s="20" t="s">
        <v>93</v>
      </c>
      <c r="F35" s="21" t="s">
        <v>84</v>
      </c>
      <c r="G35" s="22">
        <v>3</v>
      </c>
      <c r="H35" s="22">
        <v>1200</v>
      </c>
      <c r="I35" s="22">
        <f>ROUND(G35*H35,2)</f>
        <v>3600</v>
      </c>
    </row>
    <row r="36" spans="2:9" ht="24" x14ac:dyDescent="0.25">
      <c r="B36" s="69" t="s">
        <v>23</v>
      </c>
      <c r="C36" s="18" t="s">
        <v>94</v>
      </c>
      <c r="D36" s="19" t="s">
        <v>95</v>
      </c>
      <c r="E36" s="20" t="s">
        <v>96</v>
      </c>
      <c r="F36" s="21" t="s">
        <v>84</v>
      </c>
      <c r="G36" s="22">
        <v>3</v>
      </c>
      <c r="H36" s="22">
        <v>3000</v>
      </c>
      <c r="I36" s="22">
        <f>ROUND(G36*H36,2)</f>
        <v>9000</v>
      </c>
    </row>
    <row r="37" spans="2:9" x14ac:dyDescent="0.25">
      <c r="B37" s="71"/>
      <c r="C37" s="30"/>
      <c r="D37" s="31" t="s">
        <v>97</v>
      </c>
      <c r="E37" s="31" t="s">
        <v>98</v>
      </c>
      <c r="F37" s="32"/>
      <c r="G37" s="33"/>
      <c r="H37" s="33"/>
      <c r="I37" s="33">
        <f>SUBTOTAL(9,I38)</f>
        <v>8058.38</v>
      </c>
    </row>
    <row r="38" spans="2:9" ht="24" x14ac:dyDescent="0.25">
      <c r="B38" s="69" t="s">
        <v>39</v>
      </c>
      <c r="C38" s="34" t="s">
        <v>99</v>
      </c>
      <c r="D38" s="35" t="s">
        <v>100</v>
      </c>
      <c r="E38" s="35" t="s">
        <v>101</v>
      </c>
      <c r="F38" s="36" t="s">
        <v>47</v>
      </c>
      <c r="G38" s="37">
        <v>1284</v>
      </c>
      <c r="H38" s="22">
        <v>6.2760000000000007</v>
      </c>
      <c r="I38" s="22">
        <f>ROUND(G38*H38,2)</f>
        <v>8058.38</v>
      </c>
    </row>
    <row r="39" spans="2:9" x14ac:dyDescent="0.25">
      <c r="B39" s="71"/>
      <c r="C39" s="30"/>
      <c r="D39" s="31" t="s">
        <v>102</v>
      </c>
      <c r="E39" s="31" t="s">
        <v>103</v>
      </c>
      <c r="F39" s="32"/>
      <c r="G39" s="33"/>
      <c r="H39" s="33"/>
      <c r="I39" s="33">
        <f>SUBTOTAL(9,I40)</f>
        <v>508.46</v>
      </c>
    </row>
    <row r="40" spans="2:9" ht="24" x14ac:dyDescent="0.25">
      <c r="B40" s="69" t="s">
        <v>39</v>
      </c>
      <c r="C40" s="34" t="s">
        <v>104</v>
      </c>
      <c r="D40" s="35" t="s">
        <v>105</v>
      </c>
      <c r="E40" s="35" t="s">
        <v>106</v>
      </c>
      <c r="F40" s="36" t="s">
        <v>47</v>
      </c>
      <c r="G40" s="37">
        <v>1284</v>
      </c>
      <c r="H40" s="22">
        <v>0.39600000000000002</v>
      </c>
      <c r="I40" s="22">
        <f>ROUND(G40*H40,2)</f>
        <v>508.46</v>
      </c>
    </row>
    <row r="41" spans="2:9" x14ac:dyDescent="0.25">
      <c r="B41" s="71"/>
      <c r="C41" s="30"/>
      <c r="D41" s="31" t="s">
        <v>107</v>
      </c>
      <c r="E41" s="31" t="s">
        <v>108</v>
      </c>
      <c r="F41" s="32"/>
      <c r="G41" s="33"/>
      <c r="H41" s="33"/>
      <c r="I41" s="33">
        <f>SUBTOTAL(9,I42:I43)</f>
        <v>1761</v>
      </c>
    </row>
    <row r="42" spans="2:9" ht="24" x14ac:dyDescent="0.25">
      <c r="B42" s="69" t="s">
        <v>39</v>
      </c>
      <c r="C42" s="34" t="s">
        <v>109</v>
      </c>
      <c r="D42" s="35" t="s">
        <v>110</v>
      </c>
      <c r="E42" s="35" t="s">
        <v>111</v>
      </c>
      <c r="F42" s="36" t="s">
        <v>43</v>
      </c>
      <c r="G42" s="37">
        <v>50</v>
      </c>
      <c r="H42" s="22">
        <v>22.331999999999997</v>
      </c>
      <c r="I42" s="22">
        <f>ROUND(G42*H42,2)</f>
        <v>1116.5999999999999</v>
      </c>
    </row>
    <row r="43" spans="2:9" ht="24" x14ac:dyDescent="0.25">
      <c r="B43" s="69" t="s">
        <v>39</v>
      </c>
      <c r="C43" s="34" t="s">
        <v>112</v>
      </c>
      <c r="D43" s="35" t="s">
        <v>113</v>
      </c>
      <c r="E43" s="35" t="s">
        <v>114</v>
      </c>
      <c r="F43" s="36" t="s">
        <v>75</v>
      </c>
      <c r="G43" s="37">
        <v>150</v>
      </c>
      <c r="H43" s="22">
        <v>4.2960000000000003</v>
      </c>
      <c r="I43" s="22">
        <f>ROUND(G43*H43,2)</f>
        <v>644.4</v>
      </c>
    </row>
    <row r="44" spans="2:9" x14ac:dyDescent="0.25">
      <c r="B44" s="71"/>
      <c r="C44" s="30"/>
      <c r="D44" s="31" t="s">
        <v>115</v>
      </c>
      <c r="E44" s="31" t="s">
        <v>116</v>
      </c>
      <c r="F44" s="32"/>
      <c r="G44" s="33"/>
      <c r="H44" s="33"/>
      <c r="I44" s="33">
        <f>SUBTOTAL(9,I45:I54)</f>
        <v>83857.61</v>
      </c>
    </row>
    <row r="45" spans="2:9" x14ac:dyDescent="0.25">
      <c r="B45" s="71"/>
      <c r="C45" s="30"/>
      <c r="D45" s="31" t="s">
        <v>117</v>
      </c>
      <c r="E45" s="31" t="s">
        <v>118</v>
      </c>
      <c r="F45" s="32"/>
      <c r="G45" s="33"/>
      <c r="H45" s="33"/>
      <c r="I45" s="33">
        <f>SUBTOTAL(9,I46:I47)</f>
        <v>2686.28</v>
      </c>
    </row>
    <row r="46" spans="2:9" ht="24" x14ac:dyDescent="0.25">
      <c r="B46" s="69" t="s">
        <v>39</v>
      </c>
      <c r="C46" s="34" t="s">
        <v>119</v>
      </c>
      <c r="D46" s="35" t="s">
        <v>120</v>
      </c>
      <c r="E46" s="35" t="s">
        <v>121</v>
      </c>
      <c r="F46" s="36" t="s">
        <v>122</v>
      </c>
      <c r="G46" s="37">
        <v>609.96467499999994</v>
      </c>
      <c r="H46" s="22">
        <v>4.4040000000000008</v>
      </c>
      <c r="I46" s="22">
        <f>ROUND(G46*H46,2)</f>
        <v>2686.28</v>
      </c>
    </row>
    <row r="47" spans="2:9" ht="24" x14ac:dyDescent="0.25">
      <c r="B47" s="69" t="s">
        <v>39</v>
      </c>
      <c r="C47" s="34" t="s">
        <v>123</v>
      </c>
      <c r="D47" s="35" t="s">
        <v>124</v>
      </c>
      <c r="E47" s="35" t="s">
        <v>125</v>
      </c>
      <c r="F47" s="36" t="s">
        <v>47</v>
      </c>
      <c r="G47" s="37">
        <v>0</v>
      </c>
      <c r="H47" s="22">
        <v>68.34</v>
      </c>
      <c r="I47" s="22">
        <f>ROUND(G47*H47,2)</f>
        <v>0</v>
      </c>
    </row>
    <row r="48" spans="2:9" x14ac:dyDescent="0.25">
      <c r="B48" s="71"/>
      <c r="C48" s="30"/>
      <c r="D48" s="31" t="s">
        <v>126</v>
      </c>
      <c r="E48" s="31" t="s">
        <v>127</v>
      </c>
      <c r="F48" s="32"/>
      <c r="G48" s="33"/>
      <c r="H48" s="33"/>
      <c r="I48" s="33">
        <f>SUBTOTAL(9,I49:I51)</f>
        <v>55778.81</v>
      </c>
    </row>
    <row r="49" spans="2:9" ht="24" x14ac:dyDescent="0.25">
      <c r="B49" s="69" t="s">
        <v>39</v>
      </c>
      <c r="C49" s="34" t="s">
        <v>128</v>
      </c>
      <c r="D49" s="35" t="s">
        <v>129</v>
      </c>
      <c r="E49" s="35" t="s">
        <v>130</v>
      </c>
      <c r="F49" s="36" t="s">
        <v>122</v>
      </c>
      <c r="G49" s="37">
        <v>609.96467499999994</v>
      </c>
      <c r="H49" s="22">
        <v>5.8199999999999985</v>
      </c>
      <c r="I49" s="22">
        <f>ROUND(G49*H49,2)</f>
        <v>3549.99</v>
      </c>
    </row>
    <row r="50" spans="2:9" ht="24" x14ac:dyDescent="0.25">
      <c r="B50" s="69" t="s">
        <v>39</v>
      </c>
      <c r="C50" s="34" t="s">
        <v>131</v>
      </c>
      <c r="D50" s="35" t="s">
        <v>132</v>
      </c>
      <c r="E50" s="35" t="s">
        <v>133</v>
      </c>
      <c r="F50" s="36" t="s">
        <v>122</v>
      </c>
      <c r="G50" s="37">
        <v>609.96467499999994</v>
      </c>
      <c r="H50" s="22">
        <v>78.263999999999996</v>
      </c>
      <c r="I50" s="22">
        <f>ROUND(G50*H50,2)</f>
        <v>47738.28</v>
      </c>
    </row>
    <row r="51" spans="2:9" ht="24" x14ac:dyDescent="0.25">
      <c r="B51" s="72" t="s">
        <v>134</v>
      </c>
      <c r="C51" s="34" t="s">
        <v>135</v>
      </c>
      <c r="D51" s="35" t="s">
        <v>136</v>
      </c>
      <c r="E51" s="35" t="s">
        <v>137</v>
      </c>
      <c r="F51" s="36" t="s">
        <v>138</v>
      </c>
      <c r="G51" s="37">
        <v>124.73715235173826</v>
      </c>
      <c r="H51" s="22">
        <v>36</v>
      </c>
      <c r="I51" s="22">
        <f>ROUND(G51*H51,2)</f>
        <v>4490.54</v>
      </c>
    </row>
    <row r="52" spans="2:9" x14ac:dyDescent="0.25">
      <c r="B52" s="71"/>
      <c r="C52" s="30"/>
      <c r="D52" s="31" t="s">
        <v>139</v>
      </c>
      <c r="E52" s="31" t="s">
        <v>140</v>
      </c>
      <c r="F52" s="32"/>
      <c r="G52" s="33"/>
      <c r="H52" s="33"/>
      <c r="I52" s="33">
        <f>SUBTOTAL(9,I53:I54)</f>
        <v>25392.52</v>
      </c>
    </row>
    <row r="53" spans="2:9" ht="24" x14ac:dyDescent="0.25">
      <c r="B53" s="69" t="s">
        <v>39</v>
      </c>
      <c r="C53" s="34" t="s">
        <v>141</v>
      </c>
      <c r="D53" s="35" t="s">
        <v>142</v>
      </c>
      <c r="E53" s="35" t="s">
        <v>143</v>
      </c>
      <c r="F53" s="36" t="s">
        <v>47</v>
      </c>
      <c r="G53" s="37">
        <v>213.72950000000003</v>
      </c>
      <c r="H53" s="22">
        <v>42.672000000000004</v>
      </c>
      <c r="I53" s="22">
        <f>ROUND(G53*H53,2)</f>
        <v>9120.27</v>
      </c>
    </row>
    <row r="54" spans="2:9" ht="24" x14ac:dyDescent="0.25">
      <c r="B54" s="69" t="s">
        <v>39</v>
      </c>
      <c r="C54" s="34" t="s">
        <v>144</v>
      </c>
      <c r="D54" s="35" t="s">
        <v>145</v>
      </c>
      <c r="E54" s="35" t="s">
        <v>146</v>
      </c>
      <c r="F54" s="36" t="s">
        <v>122</v>
      </c>
      <c r="G54" s="37">
        <v>323.94200000000006</v>
      </c>
      <c r="H54" s="22">
        <v>50.232000000000006</v>
      </c>
      <c r="I54" s="22">
        <f>ROUND(G54*H54,2)</f>
        <v>16272.25</v>
      </c>
    </row>
    <row r="55" spans="2:9" x14ac:dyDescent="0.25">
      <c r="B55" s="73"/>
      <c r="C55" s="38"/>
      <c r="D55" s="39" t="s">
        <v>147</v>
      </c>
      <c r="E55" s="14" t="s">
        <v>148</v>
      </c>
      <c r="F55" s="137"/>
      <c r="G55" s="16"/>
      <c r="H55" s="16"/>
      <c r="I55" s="16">
        <f>SUBTOTAL(9,I56:I78)</f>
        <v>447015.97</v>
      </c>
    </row>
    <row r="56" spans="2:9" x14ac:dyDescent="0.25">
      <c r="B56" s="71"/>
      <c r="C56" s="30"/>
      <c r="D56" s="31" t="s">
        <v>149</v>
      </c>
      <c r="E56" s="31" t="s">
        <v>150</v>
      </c>
      <c r="F56" s="32"/>
      <c r="G56" s="33"/>
      <c r="H56" s="33"/>
      <c r="I56" s="33">
        <f>SUBTOTAL(9,I57:I69)</f>
        <v>88041.689999999988</v>
      </c>
    </row>
    <row r="57" spans="2:9" ht="24" x14ac:dyDescent="0.25">
      <c r="B57" s="69" t="s">
        <v>39</v>
      </c>
      <c r="C57" s="34" t="s">
        <v>151</v>
      </c>
      <c r="D57" s="35" t="s">
        <v>152</v>
      </c>
      <c r="E57" s="35" t="s">
        <v>153</v>
      </c>
      <c r="F57" s="36" t="s">
        <v>122</v>
      </c>
      <c r="G57" s="37">
        <v>11.18</v>
      </c>
      <c r="H57" s="22">
        <v>85.44</v>
      </c>
      <c r="I57" s="22">
        <f t="shared" ref="I57:I69" si="1">ROUND(G57*H57,2)</f>
        <v>955.22</v>
      </c>
    </row>
    <row r="58" spans="2:9" ht="24" x14ac:dyDescent="0.25">
      <c r="B58" s="69" t="s">
        <v>39</v>
      </c>
      <c r="C58" s="34" t="s">
        <v>154</v>
      </c>
      <c r="D58" s="35" t="s">
        <v>155</v>
      </c>
      <c r="E58" s="35" t="s">
        <v>156</v>
      </c>
      <c r="F58" s="36" t="s">
        <v>122</v>
      </c>
      <c r="G58" s="37">
        <v>4.16</v>
      </c>
      <c r="H58" s="22">
        <v>370.22399999999999</v>
      </c>
      <c r="I58" s="22">
        <f t="shared" si="1"/>
        <v>1540.13</v>
      </c>
    </row>
    <row r="59" spans="2:9" ht="24" x14ac:dyDescent="0.25">
      <c r="B59" s="69" t="s">
        <v>39</v>
      </c>
      <c r="C59" s="34" t="s">
        <v>157</v>
      </c>
      <c r="D59" s="35" t="s">
        <v>158</v>
      </c>
      <c r="E59" s="35" t="s">
        <v>159</v>
      </c>
      <c r="F59" s="36" t="s">
        <v>47</v>
      </c>
      <c r="G59" s="37">
        <v>100</v>
      </c>
      <c r="H59" s="22">
        <v>5.3879999999999999</v>
      </c>
      <c r="I59" s="22">
        <f t="shared" si="1"/>
        <v>538.79999999999995</v>
      </c>
    </row>
    <row r="60" spans="2:9" ht="24" x14ac:dyDescent="0.25">
      <c r="B60" s="69" t="s">
        <v>39</v>
      </c>
      <c r="C60" s="34" t="s">
        <v>160</v>
      </c>
      <c r="D60" s="35" t="s">
        <v>161</v>
      </c>
      <c r="E60" s="35" t="s">
        <v>162</v>
      </c>
      <c r="F60" s="36" t="s">
        <v>47</v>
      </c>
      <c r="G60" s="37">
        <v>372.6952</v>
      </c>
      <c r="H60" s="22">
        <v>8.76</v>
      </c>
      <c r="I60" s="22">
        <f t="shared" si="1"/>
        <v>3264.81</v>
      </c>
    </row>
    <row r="61" spans="2:9" ht="24" x14ac:dyDescent="0.25">
      <c r="B61" s="69" t="s">
        <v>39</v>
      </c>
      <c r="C61" s="34" t="s">
        <v>163</v>
      </c>
      <c r="D61" s="35" t="s">
        <v>164</v>
      </c>
      <c r="E61" s="35" t="s">
        <v>165</v>
      </c>
      <c r="F61" s="36" t="s">
        <v>47</v>
      </c>
      <c r="G61" s="37">
        <v>5388.89</v>
      </c>
      <c r="H61" s="22">
        <v>6.2760000000000016</v>
      </c>
      <c r="I61" s="22">
        <f t="shared" si="1"/>
        <v>33820.67</v>
      </c>
    </row>
    <row r="62" spans="2:9" ht="24" x14ac:dyDescent="0.25">
      <c r="B62" s="69" t="s">
        <v>39</v>
      </c>
      <c r="C62" s="34" t="s">
        <v>166</v>
      </c>
      <c r="D62" s="35" t="s">
        <v>167</v>
      </c>
      <c r="E62" s="35" t="s">
        <v>168</v>
      </c>
      <c r="F62" s="36" t="s">
        <v>47</v>
      </c>
      <c r="G62" s="37">
        <v>15.54</v>
      </c>
      <c r="H62" s="22">
        <v>22.787999999999997</v>
      </c>
      <c r="I62" s="22">
        <f t="shared" si="1"/>
        <v>354.13</v>
      </c>
    </row>
    <row r="63" spans="2:9" ht="24" x14ac:dyDescent="0.25">
      <c r="B63" s="69" t="s">
        <v>39</v>
      </c>
      <c r="C63" s="34" t="s">
        <v>169</v>
      </c>
      <c r="D63" s="35" t="s">
        <v>170</v>
      </c>
      <c r="E63" s="35" t="s">
        <v>171</v>
      </c>
      <c r="F63" s="36" t="s">
        <v>47</v>
      </c>
      <c r="G63" s="37">
        <v>1.06</v>
      </c>
      <c r="H63" s="22">
        <v>62.064</v>
      </c>
      <c r="I63" s="22">
        <f t="shared" si="1"/>
        <v>65.790000000000006</v>
      </c>
    </row>
    <row r="64" spans="2:9" ht="36" x14ac:dyDescent="0.25">
      <c r="B64" s="72" t="s">
        <v>134</v>
      </c>
      <c r="C64" s="34" t="s">
        <v>172</v>
      </c>
      <c r="D64" s="35" t="s">
        <v>173</v>
      </c>
      <c r="E64" s="35" t="s">
        <v>174</v>
      </c>
      <c r="F64" s="36" t="s">
        <v>47</v>
      </c>
      <c r="G64" s="37">
        <v>95.32</v>
      </c>
      <c r="H64" s="22">
        <v>2.8079999999999998</v>
      </c>
      <c r="I64" s="22">
        <f t="shared" si="1"/>
        <v>267.66000000000003</v>
      </c>
    </row>
    <row r="65" spans="2:9" ht="24" x14ac:dyDescent="0.25">
      <c r="B65" s="72" t="s">
        <v>23</v>
      </c>
      <c r="C65" s="34" t="s">
        <v>175</v>
      </c>
      <c r="D65" s="35" t="s">
        <v>176</v>
      </c>
      <c r="E65" s="35" t="s">
        <v>177</v>
      </c>
      <c r="F65" s="36" t="s">
        <v>75</v>
      </c>
      <c r="G65" s="37">
        <v>3.76</v>
      </c>
      <c r="H65" s="22">
        <v>70.763999999999996</v>
      </c>
      <c r="I65" s="22">
        <f t="shared" si="1"/>
        <v>266.07</v>
      </c>
    </row>
    <row r="66" spans="2:9" ht="24" x14ac:dyDescent="0.25">
      <c r="B66" s="69" t="s">
        <v>39</v>
      </c>
      <c r="C66" s="34" t="s">
        <v>178</v>
      </c>
      <c r="D66" s="35" t="s">
        <v>179</v>
      </c>
      <c r="E66" s="35" t="s">
        <v>180</v>
      </c>
      <c r="F66" s="36" t="s">
        <v>122</v>
      </c>
      <c r="G66" s="37">
        <v>295.33999999999997</v>
      </c>
      <c r="H66" s="22">
        <v>36.612000000000002</v>
      </c>
      <c r="I66" s="22">
        <f t="shared" si="1"/>
        <v>10812.99</v>
      </c>
    </row>
    <row r="67" spans="2:9" ht="24" x14ac:dyDescent="0.25">
      <c r="B67" s="69" t="s">
        <v>39</v>
      </c>
      <c r="C67" s="34" t="s">
        <v>131</v>
      </c>
      <c r="D67" s="35" t="s">
        <v>181</v>
      </c>
      <c r="E67" s="35" t="s">
        <v>133</v>
      </c>
      <c r="F67" s="36" t="s">
        <v>122</v>
      </c>
      <c r="G67" s="37">
        <v>295.33999999999997</v>
      </c>
      <c r="H67" s="22">
        <v>78.263999999999996</v>
      </c>
      <c r="I67" s="22">
        <f t="shared" si="1"/>
        <v>23114.49</v>
      </c>
    </row>
    <row r="68" spans="2:9" ht="24" x14ac:dyDescent="0.25">
      <c r="B68" s="72" t="s">
        <v>134</v>
      </c>
      <c r="C68" s="34" t="s">
        <v>135</v>
      </c>
      <c r="D68" s="35" t="s">
        <v>182</v>
      </c>
      <c r="E68" s="35" t="s">
        <v>137</v>
      </c>
      <c r="F68" s="36" t="s">
        <v>138</v>
      </c>
      <c r="G68" s="37">
        <v>354.4</v>
      </c>
      <c r="H68" s="22">
        <v>36</v>
      </c>
      <c r="I68" s="22">
        <f t="shared" si="1"/>
        <v>12758.4</v>
      </c>
    </row>
    <row r="69" spans="2:9" ht="24" x14ac:dyDescent="0.25">
      <c r="B69" s="69" t="s">
        <v>39</v>
      </c>
      <c r="C69" s="34" t="s">
        <v>183</v>
      </c>
      <c r="D69" s="35" t="s">
        <v>184</v>
      </c>
      <c r="E69" s="35" t="s">
        <v>185</v>
      </c>
      <c r="F69" s="36" t="s">
        <v>47</v>
      </c>
      <c r="G69" s="37">
        <v>24</v>
      </c>
      <c r="H69" s="22">
        <v>11.772</v>
      </c>
      <c r="I69" s="22">
        <f t="shared" si="1"/>
        <v>282.52999999999997</v>
      </c>
    </row>
    <row r="70" spans="2:9" x14ac:dyDescent="0.25">
      <c r="B70" s="71"/>
      <c r="C70" s="30"/>
      <c r="D70" s="31" t="s">
        <v>186</v>
      </c>
      <c r="E70" s="31" t="s">
        <v>187</v>
      </c>
      <c r="F70" s="32"/>
      <c r="G70" s="33"/>
      <c r="H70" s="33"/>
      <c r="I70" s="33">
        <f>SUBTOTAL(9,I71:I72)</f>
        <v>13479.3</v>
      </c>
    </row>
    <row r="71" spans="2:9" ht="24" x14ac:dyDescent="0.25">
      <c r="B71" s="69" t="s">
        <v>39</v>
      </c>
      <c r="C71" s="34" t="s">
        <v>188</v>
      </c>
      <c r="D71" s="35" t="s">
        <v>189</v>
      </c>
      <c r="E71" s="35" t="s">
        <v>190</v>
      </c>
      <c r="F71" s="36" t="s">
        <v>47</v>
      </c>
      <c r="G71" s="37">
        <v>75</v>
      </c>
      <c r="H71" s="22">
        <v>10.991999999999999</v>
      </c>
      <c r="I71" s="22">
        <f>ROUND(G71*H71,2)</f>
        <v>824.4</v>
      </c>
    </row>
    <row r="72" spans="2:9" ht="24" x14ac:dyDescent="0.25">
      <c r="B72" s="69" t="s">
        <v>39</v>
      </c>
      <c r="C72" s="34" t="s">
        <v>191</v>
      </c>
      <c r="D72" s="35" t="s">
        <v>192</v>
      </c>
      <c r="E72" s="35" t="s">
        <v>193</v>
      </c>
      <c r="F72" s="36" t="s">
        <v>122</v>
      </c>
      <c r="G72" s="37">
        <v>225</v>
      </c>
      <c r="H72" s="22">
        <v>56.244</v>
      </c>
      <c r="I72" s="22">
        <f>ROUND(G72*H72,2)</f>
        <v>12654.9</v>
      </c>
    </row>
    <row r="73" spans="2:9" x14ac:dyDescent="0.25">
      <c r="B73" s="71"/>
      <c r="C73" s="30"/>
      <c r="D73" s="31" t="s">
        <v>194</v>
      </c>
      <c r="E73" s="31" t="s">
        <v>195</v>
      </c>
      <c r="F73" s="32"/>
      <c r="G73" s="33"/>
      <c r="H73" s="33"/>
      <c r="I73" s="33">
        <f>SUBTOTAL(9,I74:I76)</f>
        <v>240530.79</v>
      </c>
    </row>
    <row r="74" spans="2:9" ht="24" x14ac:dyDescent="0.25">
      <c r="B74" s="69" t="s">
        <v>23</v>
      </c>
      <c r="C74" s="34" t="s">
        <v>24</v>
      </c>
      <c r="D74" s="35" t="s">
        <v>534</v>
      </c>
      <c r="E74" s="20" t="s">
        <v>535</v>
      </c>
      <c r="F74" s="21" t="s">
        <v>75</v>
      </c>
      <c r="G74" s="22">
        <v>468.90660436077764</v>
      </c>
      <c r="H74" s="22">
        <v>511.17598091198306</v>
      </c>
      <c r="I74" s="22">
        <f>ROUND(G74*H74,2)</f>
        <v>239693.79</v>
      </c>
    </row>
    <row r="75" spans="2:9" ht="24" x14ac:dyDescent="0.25">
      <c r="B75" s="69" t="s">
        <v>39</v>
      </c>
      <c r="C75" s="34" t="s">
        <v>199</v>
      </c>
      <c r="D75" s="35" t="s">
        <v>200</v>
      </c>
      <c r="E75" s="35" t="s">
        <v>201</v>
      </c>
      <c r="F75" s="36" t="s">
        <v>47</v>
      </c>
      <c r="G75" s="37">
        <v>150</v>
      </c>
      <c r="H75" s="22">
        <v>5.58</v>
      </c>
      <c r="I75" s="22">
        <f>ROUND(G75*H75,2)</f>
        <v>837</v>
      </c>
    </row>
    <row r="76" spans="2:9" ht="24" x14ac:dyDescent="0.25">
      <c r="B76" s="69" t="s">
        <v>23</v>
      </c>
      <c r="C76" s="34" t="s">
        <v>920</v>
      </c>
      <c r="D76" s="35" t="s">
        <v>921</v>
      </c>
      <c r="E76" s="35" t="s">
        <v>922</v>
      </c>
      <c r="F76" s="36" t="s">
        <v>43</v>
      </c>
      <c r="G76" s="37">
        <v>0</v>
      </c>
      <c r="H76" s="22">
        <v>242.73600000000002</v>
      </c>
      <c r="I76" s="22">
        <f>ROUND(G76*H76,2)</f>
        <v>0</v>
      </c>
    </row>
    <row r="77" spans="2:9" x14ac:dyDescent="0.25">
      <c r="B77" s="70"/>
      <c r="C77" s="23"/>
      <c r="D77" s="24" t="s">
        <v>205</v>
      </c>
      <c r="E77" s="28" t="s">
        <v>206</v>
      </c>
      <c r="F77" s="29"/>
      <c r="G77" s="27"/>
      <c r="H77" s="27"/>
      <c r="I77" s="33">
        <f>SUBTOTAL(9,I78)</f>
        <v>104964.19</v>
      </c>
    </row>
    <row r="78" spans="2:9" ht="48" x14ac:dyDescent="0.25">
      <c r="B78" s="69" t="s">
        <v>23</v>
      </c>
      <c r="C78" s="18" t="s">
        <v>24</v>
      </c>
      <c r="D78" s="19" t="s">
        <v>207</v>
      </c>
      <c r="E78" s="20" t="s">
        <v>208</v>
      </c>
      <c r="F78" s="21" t="s">
        <v>209</v>
      </c>
      <c r="G78" s="22">
        <v>6</v>
      </c>
      <c r="H78" s="22">
        <v>17494.032000000003</v>
      </c>
      <c r="I78" s="22">
        <f>ROUND(G78*H78,2)</f>
        <v>104964.19</v>
      </c>
    </row>
    <row r="79" spans="2:9" x14ac:dyDescent="0.25">
      <c r="B79" s="74"/>
      <c r="C79" s="40"/>
      <c r="D79" s="41" t="s">
        <v>210</v>
      </c>
      <c r="E79" s="41" t="s">
        <v>211</v>
      </c>
      <c r="F79" s="138"/>
      <c r="G79" s="16"/>
      <c r="H79" s="16"/>
      <c r="I79" s="16">
        <f>SUBTOTAL(9,I80:I127)</f>
        <v>2856788.1900000004</v>
      </c>
    </row>
    <row r="80" spans="2:9" x14ac:dyDescent="0.25">
      <c r="B80" s="71"/>
      <c r="C80" s="30"/>
      <c r="D80" s="31" t="s">
        <v>212</v>
      </c>
      <c r="E80" s="31" t="s">
        <v>213</v>
      </c>
      <c r="F80" s="32"/>
      <c r="G80" s="33"/>
      <c r="H80" s="33"/>
      <c r="I80" s="33">
        <f>SUBTOTAL(9,I81:I90)</f>
        <v>5230.4699999999993</v>
      </c>
    </row>
    <row r="81" spans="2:9" x14ac:dyDescent="0.25">
      <c r="B81" s="71"/>
      <c r="C81" s="30"/>
      <c r="D81" s="31" t="s">
        <v>214</v>
      </c>
      <c r="E81" s="31" t="s">
        <v>215</v>
      </c>
      <c r="F81" s="32"/>
      <c r="G81" s="33"/>
      <c r="H81" s="33"/>
      <c r="I81" s="33">
        <f>SUBTOTAL(9,I82:I90)</f>
        <v>5230.4699999999993</v>
      </c>
    </row>
    <row r="82" spans="2:9" ht="36" x14ac:dyDescent="0.25">
      <c r="B82" s="72" t="s">
        <v>134</v>
      </c>
      <c r="C82" s="34" t="s">
        <v>216</v>
      </c>
      <c r="D82" s="35" t="s">
        <v>217</v>
      </c>
      <c r="E82" s="35" t="s">
        <v>218</v>
      </c>
      <c r="F82" s="36" t="s">
        <v>122</v>
      </c>
      <c r="G82" s="37">
        <v>7.67</v>
      </c>
      <c r="H82" s="22">
        <v>156.21600000000001</v>
      </c>
      <c r="I82" s="22">
        <f t="shared" ref="I82:I90" si="2">ROUND(G82*H82,2)</f>
        <v>1198.18</v>
      </c>
    </row>
    <row r="83" spans="2:9" ht="24" x14ac:dyDescent="0.25">
      <c r="B83" s="72" t="s">
        <v>134</v>
      </c>
      <c r="C83" s="34" t="s">
        <v>219</v>
      </c>
      <c r="D83" s="35" t="s">
        <v>220</v>
      </c>
      <c r="E83" s="35" t="s">
        <v>221</v>
      </c>
      <c r="F83" s="36" t="s">
        <v>122</v>
      </c>
      <c r="G83" s="37">
        <v>6.85</v>
      </c>
      <c r="H83" s="22">
        <v>53.087999999999994</v>
      </c>
      <c r="I83" s="22">
        <f t="shared" si="2"/>
        <v>363.65</v>
      </c>
    </row>
    <row r="84" spans="2:9" ht="60" x14ac:dyDescent="0.25">
      <c r="B84" s="72" t="s">
        <v>134</v>
      </c>
      <c r="C84" s="34" t="s">
        <v>222</v>
      </c>
      <c r="D84" s="35" t="s">
        <v>223</v>
      </c>
      <c r="E84" s="35" t="s">
        <v>224</v>
      </c>
      <c r="F84" s="36" t="s">
        <v>225</v>
      </c>
      <c r="G84" s="37">
        <v>2.06</v>
      </c>
      <c r="H84" s="22">
        <v>7.3680000000000003</v>
      </c>
      <c r="I84" s="22">
        <f t="shared" si="2"/>
        <v>15.18</v>
      </c>
    </row>
    <row r="85" spans="2:9" ht="36" x14ac:dyDescent="0.25">
      <c r="B85" s="72" t="s">
        <v>134</v>
      </c>
      <c r="C85" s="34" t="s">
        <v>226</v>
      </c>
      <c r="D85" s="35" t="s">
        <v>227</v>
      </c>
      <c r="E85" s="35" t="s">
        <v>228</v>
      </c>
      <c r="F85" s="36" t="s">
        <v>229</v>
      </c>
      <c r="G85" s="37">
        <v>61.73</v>
      </c>
      <c r="H85" s="22">
        <v>3.1320000000000001</v>
      </c>
      <c r="I85" s="22">
        <f t="shared" si="2"/>
        <v>193.34</v>
      </c>
    </row>
    <row r="86" spans="2:9" ht="36" x14ac:dyDescent="0.25">
      <c r="B86" s="72" t="s">
        <v>134</v>
      </c>
      <c r="C86" s="34" t="s">
        <v>230</v>
      </c>
      <c r="D86" s="35" t="s">
        <v>231</v>
      </c>
      <c r="E86" s="35" t="s">
        <v>232</v>
      </c>
      <c r="F86" s="36" t="s">
        <v>47</v>
      </c>
      <c r="G86" s="37">
        <v>5.26</v>
      </c>
      <c r="H86" s="22">
        <v>325.548</v>
      </c>
      <c r="I86" s="22">
        <f t="shared" si="2"/>
        <v>1712.38</v>
      </c>
    </row>
    <row r="87" spans="2:9" ht="36" x14ac:dyDescent="0.25">
      <c r="B87" s="72" t="s">
        <v>134</v>
      </c>
      <c r="C87" s="34" t="s">
        <v>233</v>
      </c>
      <c r="D87" s="35" t="s">
        <v>234</v>
      </c>
      <c r="E87" s="35" t="s">
        <v>235</v>
      </c>
      <c r="F87" s="36" t="s">
        <v>122</v>
      </c>
      <c r="G87" s="37">
        <v>0.82</v>
      </c>
      <c r="H87" s="22">
        <v>787.71599999999989</v>
      </c>
      <c r="I87" s="22">
        <f t="shared" si="2"/>
        <v>645.92999999999995</v>
      </c>
    </row>
    <row r="88" spans="2:9" ht="36" x14ac:dyDescent="0.25">
      <c r="B88" s="72" t="s">
        <v>134</v>
      </c>
      <c r="C88" s="34" t="s">
        <v>236</v>
      </c>
      <c r="D88" s="35" t="s">
        <v>237</v>
      </c>
      <c r="E88" s="35" t="s">
        <v>238</v>
      </c>
      <c r="F88" s="36" t="s">
        <v>239</v>
      </c>
      <c r="G88" s="37">
        <v>5.4</v>
      </c>
      <c r="H88" s="22">
        <v>26.712000000000003</v>
      </c>
      <c r="I88" s="22">
        <f t="shared" si="2"/>
        <v>144.24</v>
      </c>
    </row>
    <row r="89" spans="2:9" ht="36" x14ac:dyDescent="0.25">
      <c r="B89" s="72" t="s">
        <v>134</v>
      </c>
      <c r="C89" s="34" t="s">
        <v>240</v>
      </c>
      <c r="D89" s="35" t="s">
        <v>241</v>
      </c>
      <c r="E89" s="35" t="s">
        <v>242</v>
      </c>
      <c r="F89" s="36" t="s">
        <v>239</v>
      </c>
      <c r="G89" s="37">
        <v>25.2</v>
      </c>
      <c r="H89" s="22">
        <v>22.032000000000004</v>
      </c>
      <c r="I89" s="22">
        <f t="shared" si="2"/>
        <v>555.21</v>
      </c>
    </row>
    <row r="90" spans="2:9" ht="36" x14ac:dyDescent="0.25">
      <c r="B90" s="72" t="s">
        <v>134</v>
      </c>
      <c r="C90" s="34" t="s">
        <v>243</v>
      </c>
      <c r="D90" s="35" t="s">
        <v>244</v>
      </c>
      <c r="E90" s="35" t="s">
        <v>245</v>
      </c>
      <c r="F90" s="36" t="s">
        <v>239</v>
      </c>
      <c r="G90" s="37">
        <v>20.8</v>
      </c>
      <c r="H90" s="22">
        <v>19.344000000000005</v>
      </c>
      <c r="I90" s="22">
        <f t="shared" si="2"/>
        <v>402.36</v>
      </c>
    </row>
    <row r="91" spans="2:9" x14ac:dyDescent="0.25">
      <c r="B91" s="71"/>
      <c r="C91" s="30"/>
      <c r="D91" s="31" t="s">
        <v>246</v>
      </c>
      <c r="E91" s="31" t="s">
        <v>247</v>
      </c>
      <c r="F91" s="32"/>
      <c r="G91" s="33"/>
      <c r="H91" s="33"/>
      <c r="I91" s="33">
        <f>SUBTOTAL(9,I92:I104)</f>
        <v>54006.21</v>
      </c>
    </row>
    <row r="92" spans="2:9" ht="48" x14ac:dyDescent="0.25">
      <c r="B92" s="72" t="s">
        <v>134</v>
      </c>
      <c r="C92" s="34" t="s">
        <v>248</v>
      </c>
      <c r="D92" s="35" t="s">
        <v>249</v>
      </c>
      <c r="E92" s="35" t="s">
        <v>250</v>
      </c>
      <c r="F92" s="36" t="s">
        <v>47</v>
      </c>
      <c r="G92" s="37">
        <v>9.3000000000000007</v>
      </c>
      <c r="H92" s="22">
        <v>78.623999999999995</v>
      </c>
      <c r="I92" s="22">
        <f t="shared" ref="I92:I104" si="3">ROUND(G92*H92,2)</f>
        <v>731.2</v>
      </c>
    </row>
    <row r="93" spans="2:9" ht="48" x14ac:dyDescent="0.25">
      <c r="B93" s="72" t="s">
        <v>134</v>
      </c>
      <c r="C93" s="34" t="s">
        <v>251</v>
      </c>
      <c r="D93" s="35" t="s">
        <v>252</v>
      </c>
      <c r="E93" s="35" t="s">
        <v>253</v>
      </c>
      <c r="F93" s="36" t="s">
        <v>47</v>
      </c>
      <c r="G93" s="37">
        <v>99.16</v>
      </c>
      <c r="H93" s="22">
        <v>146.78399999999999</v>
      </c>
      <c r="I93" s="22">
        <f t="shared" si="3"/>
        <v>14555.1</v>
      </c>
    </row>
    <row r="94" spans="2:9" ht="48" x14ac:dyDescent="0.25">
      <c r="B94" s="72" t="s">
        <v>134</v>
      </c>
      <c r="C94" s="34" t="s">
        <v>254</v>
      </c>
      <c r="D94" s="35" t="s">
        <v>255</v>
      </c>
      <c r="E94" s="35" t="s">
        <v>256</v>
      </c>
      <c r="F94" s="36" t="s">
        <v>47</v>
      </c>
      <c r="G94" s="37">
        <v>56.32</v>
      </c>
      <c r="H94" s="22">
        <v>165.14400000000003</v>
      </c>
      <c r="I94" s="22">
        <f t="shared" si="3"/>
        <v>9300.91</v>
      </c>
    </row>
    <row r="95" spans="2:9" ht="36" x14ac:dyDescent="0.25">
      <c r="B95" s="72" t="s">
        <v>134</v>
      </c>
      <c r="C95" s="34" t="s">
        <v>257</v>
      </c>
      <c r="D95" s="35" t="s">
        <v>258</v>
      </c>
      <c r="E95" s="35" t="s">
        <v>259</v>
      </c>
      <c r="F95" s="36" t="s">
        <v>122</v>
      </c>
      <c r="G95" s="37">
        <v>0.56000000000000005</v>
      </c>
      <c r="H95" s="22">
        <v>776.08800000000008</v>
      </c>
      <c r="I95" s="22">
        <f t="shared" si="3"/>
        <v>434.61</v>
      </c>
    </row>
    <row r="96" spans="2:9" ht="48" x14ac:dyDescent="0.25">
      <c r="B96" s="72" t="s">
        <v>134</v>
      </c>
      <c r="C96" s="34" t="s">
        <v>260</v>
      </c>
      <c r="D96" s="35" t="s">
        <v>261</v>
      </c>
      <c r="E96" s="35" t="s">
        <v>262</v>
      </c>
      <c r="F96" s="36" t="s">
        <v>122</v>
      </c>
      <c r="G96" s="37">
        <v>15.92</v>
      </c>
      <c r="H96" s="22">
        <v>777.03599999999994</v>
      </c>
      <c r="I96" s="22">
        <f t="shared" si="3"/>
        <v>12370.41</v>
      </c>
    </row>
    <row r="97" spans="2:9" ht="36" x14ac:dyDescent="0.25">
      <c r="B97" s="72" t="s">
        <v>134</v>
      </c>
      <c r="C97" s="34" t="s">
        <v>263</v>
      </c>
      <c r="D97" s="35" t="s">
        <v>264</v>
      </c>
      <c r="E97" s="35" t="s">
        <v>265</v>
      </c>
      <c r="F97" s="36" t="s">
        <v>239</v>
      </c>
      <c r="G97" s="37">
        <v>13.9</v>
      </c>
      <c r="H97" s="22">
        <v>21.132000000000001</v>
      </c>
      <c r="I97" s="22">
        <f t="shared" si="3"/>
        <v>293.73</v>
      </c>
    </row>
    <row r="98" spans="2:9" ht="36" x14ac:dyDescent="0.25">
      <c r="B98" s="72" t="s">
        <v>134</v>
      </c>
      <c r="C98" s="34" t="s">
        <v>266</v>
      </c>
      <c r="D98" s="35" t="s">
        <v>267</v>
      </c>
      <c r="E98" s="35" t="s">
        <v>268</v>
      </c>
      <c r="F98" s="36" t="s">
        <v>239</v>
      </c>
      <c r="G98" s="37">
        <v>266.20000251900001</v>
      </c>
      <c r="H98" s="22">
        <v>19.787999999999997</v>
      </c>
      <c r="I98" s="22">
        <f t="shared" si="3"/>
        <v>5267.57</v>
      </c>
    </row>
    <row r="99" spans="2:9" ht="36" x14ac:dyDescent="0.25">
      <c r="B99" s="72" t="s">
        <v>134</v>
      </c>
      <c r="C99" s="34" t="s">
        <v>269</v>
      </c>
      <c r="D99" s="35" t="s">
        <v>270</v>
      </c>
      <c r="E99" s="35" t="s">
        <v>271</v>
      </c>
      <c r="F99" s="36" t="s">
        <v>239</v>
      </c>
      <c r="G99" s="37">
        <v>59.9</v>
      </c>
      <c r="H99" s="22">
        <v>16.428000000000001</v>
      </c>
      <c r="I99" s="22">
        <f t="shared" si="3"/>
        <v>984.04</v>
      </c>
    </row>
    <row r="100" spans="2:9" ht="36" x14ac:dyDescent="0.25">
      <c r="B100" s="72" t="s">
        <v>134</v>
      </c>
      <c r="C100" s="34" t="s">
        <v>272</v>
      </c>
      <c r="D100" s="35" t="s">
        <v>273</v>
      </c>
      <c r="E100" s="35" t="s">
        <v>274</v>
      </c>
      <c r="F100" s="36" t="s">
        <v>239</v>
      </c>
      <c r="G100" s="37">
        <v>33.2003767916</v>
      </c>
      <c r="H100" s="22">
        <v>13.739999999999998</v>
      </c>
      <c r="I100" s="22">
        <f t="shared" si="3"/>
        <v>456.17</v>
      </c>
    </row>
    <row r="101" spans="2:9" ht="36" x14ac:dyDescent="0.25">
      <c r="B101" s="72" t="s">
        <v>134</v>
      </c>
      <c r="C101" s="34" t="s">
        <v>275</v>
      </c>
      <c r="D101" s="35" t="s">
        <v>276</v>
      </c>
      <c r="E101" s="35" t="s">
        <v>277</v>
      </c>
      <c r="F101" s="36" t="s">
        <v>239</v>
      </c>
      <c r="G101" s="37">
        <v>210.60000004300002</v>
      </c>
      <c r="H101" s="22">
        <v>13.272</v>
      </c>
      <c r="I101" s="22">
        <f t="shared" si="3"/>
        <v>2795.08</v>
      </c>
    </row>
    <row r="102" spans="2:9" ht="36" x14ac:dyDescent="0.25">
      <c r="B102" s="72" t="s">
        <v>134</v>
      </c>
      <c r="C102" s="34" t="s">
        <v>278</v>
      </c>
      <c r="D102" s="35" t="s">
        <v>279</v>
      </c>
      <c r="E102" s="35" t="s">
        <v>280</v>
      </c>
      <c r="F102" s="36" t="s">
        <v>239</v>
      </c>
      <c r="G102" s="37">
        <v>255.4</v>
      </c>
      <c r="H102" s="22">
        <v>17.712</v>
      </c>
      <c r="I102" s="22">
        <f t="shared" si="3"/>
        <v>4523.6400000000003</v>
      </c>
    </row>
    <row r="103" spans="2:9" ht="36" x14ac:dyDescent="0.25">
      <c r="B103" s="72" t="s">
        <v>134</v>
      </c>
      <c r="C103" s="34" t="s">
        <v>281</v>
      </c>
      <c r="D103" s="35" t="s">
        <v>282</v>
      </c>
      <c r="E103" s="35" t="s">
        <v>283</v>
      </c>
      <c r="F103" s="36" t="s">
        <v>239</v>
      </c>
      <c r="G103" s="37">
        <v>120.6</v>
      </c>
      <c r="H103" s="22">
        <v>15.731999999999998</v>
      </c>
      <c r="I103" s="22">
        <f t="shared" si="3"/>
        <v>1897.28</v>
      </c>
    </row>
    <row r="104" spans="2:9" ht="36" x14ac:dyDescent="0.25">
      <c r="B104" s="72" t="s">
        <v>134</v>
      </c>
      <c r="C104" s="34" t="s">
        <v>284</v>
      </c>
      <c r="D104" s="35" t="s">
        <v>285</v>
      </c>
      <c r="E104" s="35" t="s">
        <v>286</v>
      </c>
      <c r="F104" s="36" t="s">
        <v>239</v>
      </c>
      <c r="G104" s="37">
        <v>30.2</v>
      </c>
      <c r="H104" s="22">
        <v>13.128</v>
      </c>
      <c r="I104" s="22">
        <f t="shared" si="3"/>
        <v>396.47</v>
      </c>
    </row>
    <row r="105" spans="2:9" x14ac:dyDescent="0.25">
      <c r="B105" s="71"/>
      <c r="C105" s="30"/>
      <c r="D105" s="31" t="s">
        <v>287</v>
      </c>
      <c r="E105" s="31" t="s">
        <v>288</v>
      </c>
      <c r="F105" s="32"/>
      <c r="G105" s="33"/>
      <c r="H105" s="33"/>
      <c r="I105" s="33">
        <f>SUBTOTAL(9,I106:I109)</f>
        <v>13510.300000000001</v>
      </c>
    </row>
    <row r="106" spans="2:9" ht="48" x14ac:dyDescent="0.25">
      <c r="B106" s="72" t="s">
        <v>134</v>
      </c>
      <c r="C106" s="34" t="s">
        <v>289</v>
      </c>
      <c r="D106" s="35" t="s">
        <v>290</v>
      </c>
      <c r="E106" s="35" t="s">
        <v>291</v>
      </c>
      <c r="F106" s="36" t="s">
        <v>47</v>
      </c>
      <c r="G106" s="37">
        <v>21.72</v>
      </c>
      <c r="H106" s="22">
        <v>424.39200000000005</v>
      </c>
      <c r="I106" s="22">
        <f>ROUND(G106*H106,2)</f>
        <v>9217.7900000000009</v>
      </c>
    </row>
    <row r="107" spans="2:9" ht="36" x14ac:dyDescent="0.25">
      <c r="B107" s="72" t="s">
        <v>134</v>
      </c>
      <c r="C107" s="34" t="s">
        <v>292</v>
      </c>
      <c r="D107" s="35" t="s">
        <v>293</v>
      </c>
      <c r="E107" s="35" t="s">
        <v>294</v>
      </c>
      <c r="F107" s="36" t="s">
        <v>122</v>
      </c>
      <c r="G107" s="37">
        <v>2.72</v>
      </c>
      <c r="H107" s="22">
        <v>878.91599999999994</v>
      </c>
      <c r="I107" s="22">
        <f>ROUND(G107*H107,2)</f>
        <v>2390.65</v>
      </c>
    </row>
    <row r="108" spans="2:9" ht="36" x14ac:dyDescent="0.25">
      <c r="B108" s="72" t="s">
        <v>134</v>
      </c>
      <c r="C108" s="34" t="s">
        <v>295</v>
      </c>
      <c r="D108" s="35" t="s">
        <v>296</v>
      </c>
      <c r="E108" s="35" t="s">
        <v>297</v>
      </c>
      <c r="F108" s="36" t="s">
        <v>239</v>
      </c>
      <c r="G108" s="37">
        <v>24.7</v>
      </c>
      <c r="H108" s="22">
        <v>24.228000000000005</v>
      </c>
      <c r="I108" s="22">
        <f>ROUND(G108*H108,2)</f>
        <v>598.42999999999995</v>
      </c>
    </row>
    <row r="109" spans="2:9" ht="36" x14ac:dyDescent="0.25">
      <c r="B109" s="72" t="s">
        <v>134</v>
      </c>
      <c r="C109" s="34" t="s">
        <v>298</v>
      </c>
      <c r="D109" s="35" t="s">
        <v>299</v>
      </c>
      <c r="E109" s="35" t="s">
        <v>300</v>
      </c>
      <c r="F109" s="36" t="s">
        <v>239</v>
      </c>
      <c r="G109" s="37">
        <v>68.400000000000006</v>
      </c>
      <c r="H109" s="22">
        <v>19.056000000000001</v>
      </c>
      <c r="I109" s="22">
        <f>ROUND(G109*H109,2)</f>
        <v>1303.43</v>
      </c>
    </row>
    <row r="110" spans="2:9" x14ac:dyDescent="0.25">
      <c r="B110" s="71"/>
      <c r="C110" s="30"/>
      <c r="D110" s="31" t="s">
        <v>301</v>
      </c>
      <c r="E110" s="31" t="s">
        <v>302</v>
      </c>
      <c r="F110" s="32"/>
      <c r="G110" s="33"/>
      <c r="H110" s="33"/>
      <c r="I110" s="33">
        <f>SUBTOTAL(9,I111)</f>
        <v>14592.61</v>
      </c>
    </row>
    <row r="111" spans="2:9" ht="24" x14ac:dyDescent="0.25">
      <c r="B111" s="69" t="s">
        <v>39</v>
      </c>
      <c r="C111" s="34" t="s">
        <v>303</v>
      </c>
      <c r="D111" s="35" t="s">
        <v>304</v>
      </c>
      <c r="E111" s="35" t="s">
        <v>305</v>
      </c>
      <c r="F111" s="36" t="s">
        <v>47</v>
      </c>
      <c r="G111" s="37">
        <v>115.2</v>
      </c>
      <c r="H111" s="22">
        <v>126.672</v>
      </c>
      <c r="I111" s="22">
        <f>ROUND(G111*H111,2)</f>
        <v>14592.61</v>
      </c>
    </row>
    <row r="112" spans="2:9" x14ac:dyDescent="0.25">
      <c r="B112" s="75"/>
      <c r="C112" s="43"/>
      <c r="D112" s="28" t="s">
        <v>306</v>
      </c>
      <c r="E112" s="28" t="s">
        <v>307</v>
      </c>
      <c r="F112" s="29"/>
      <c r="G112" s="27"/>
      <c r="H112" s="27"/>
      <c r="I112" s="33">
        <f>SUBTOTAL(9,I113:I124)</f>
        <v>1285357.8899999999</v>
      </c>
    </row>
    <row r="113" spans="2:9" ht="24" x14ac:dyDescent="0.25">
      <c r="B113" s="69" t="s">
        <v>39</v>
      </c>
      <c r="C113" s="18" t="s">
        <v>308</v>
      </c>
      <c r="D113" s="19" t="s">
        <v>309</v>
      </c>
      <c r="E113" s="20" t="s">
        <v>310</v>
      </c>
      <c r="F113" s="21" t="s">
        <v>47</v>
      </c>
      <c r="G113" s="22">
        <v>150</v>
      </c>
      <c r="H113" s="22">
        <v>148.27199999999999</v>
      </c>
      <c r="I113" s="22">
        <f t="shared" ref="I113:I124" si="4">ROUND(G113*H113,2)</f>
        <v>22240.799999999999</v>
      </c>
    </row>
    <row r="114" spans="2:9" ht="24" x14ac:dyDescent="0.25">
      <c r="B114" s="69" t="s">
        <v>23</v>
      </c>
      <c r="C114" s="18" t="s">
        <v>311</v>
      </c>
      <c r="D114" s="19" t="s">
        <v>312</v>
      </c>
      <c r="E114" s="20" t="s">
        <v>313</v>
      </c>
      <c r="F114" s="21" t="s">
        <v>314</v>
      </c>
      <c r="G114" s="22">
        <v>14981.999999999996</v>
      </c>
      <c r="H114" s="22">
        <v>29.27</v>
      </c>
      <c r="I114" s="22">
        <f t="shared" si="4"/>
        <v>438523.14</v>
      </c>
    </row>
    <row r="115" spans="2:9" ht="24" x14ac:dyDescent="0.25">
      <c r="B115" s="69" t="s">
        <v>39</v>
      </c>
      <c r="C115" s="18" t="s">
        <v>315</v>
      </c>
      <c r="D115" s="19" t="s">
        <v>316</v>
      </c>
      <c r="E115" s="20" t="s">
        <v>317</v>
      </c>
      <c r="F115" s="21" t="s">
        <v>239</v>
      </c>
      <c r="G115" s="22">
        <v>1862.68</v>
      </c>
      <c r="H115" s="22">
        <v>16.404</v>
      </c>
      <c r="I115" s="22">
        <f t="shared" si="4"/>
        <v>30555.4</v>
      </c>
    </row>
    <row r="116" spans="2:9" ht="24" x14ac:dyDescent="0.25">
      <c r="B116" s="69" t="s">
        <v>39</v>
      </c>
      <c r="C116" s="18" t="s">
        <v>318</v>
      </c>
      <c r="D116" s="19" t="s">
        <v>319</v>
      </c>
      <c r="E116" s="20" t="s">
        <v>320</v>
      </c>
      <c r="F116" s="21" t="s">
        <v>47</v>
      </c>
      <c r="G116" s="22">
        <v>540.36</v>
      </c>
      <c r="H116" s="22">
        <v>20.652009771263604</v>
      </c>
      <c r="I116" s="22">
        <f t="shared" si="4"/>
        <v>11159.52</v>
      </c>
    </row>
    <row r="117" spans="2:9" ht="24" x14ac:dyDescent="0.25">
      <c r="B117" s="69" t="s">
        <v>39</v>
      </c>
      <c r="C117" s="18" t="s">
        <v>321</v>
      </c>
      <c r="D117" s="19" t="s">
        <v>322</v>
      </c>
      <c r="E117" s="20" t="s">
        <v>323</v>
      </c>
      <c r="F117" s="21" t="s">
        <v>47</v>
      </c>
      <c r="G117" s="22">
        <v>920</v>
      </c>
      <c r="H117" s="22">
        <v>44.304000000000002</v>
      </c>
      <c r="I117" s="22">
        <f t="shared" si="4"/>
        <v>40759.68</v>
      </c>
    </row>
    <row r="118" spans="2:9" ht="24" x14ac:dyDescent="0.25">
      <c r="B118" s="69" t="s">
        <v>39</v>
      </c>
      <c r="C118" s="18" t="s">
        <v>324</v>
      </c>
      <c r="D118" s="19" t="s">
        <v>325</v>
      </c>
      <c r="E118" s="20" t="s">
        <v>326</v>
      </c>
      <c r="F118" s="21" t="s">
        <v>47</v>
      </c>
      <c r="G118" s="22">
        <v>920.00318619999996</v>
      </c>
      <c r="H118" s="22">
        <v>44.304000000000002</v>
      </c>
      <c r="I118" s="22">
        <f t="shared" si="4"/>
        <v>40759.82</v>
      </c>
    </row>
    <row r="119" spans="2:9" ht="24" x14ac:dyDescent="0.25">
      <c r="B119" s="69" t="s">
        <v>39</v>
      </c>
      <c r="C119" s="18" t="s">
        <v>327</v>
      </c>
      <c r="D119" s="19" t="s">
        <v>328</v>
      </c>
      <c r="E119" s="20" t="s">
        <v>329</v>
      </c>
      <c r="F119" s="21" t="s">
        <v>239</v>
      </c>
      <c r="G119" s="22">
        <v>987</v>
      </c>
      <c r="H119" s="22">
        <v>160.28399999999999</v>
      </c>
      <c r="I119" s="22">
        <f t="shared" si="4"/>
        <v>158200.31</v>
      </c>
    </row>
    <row r="120" spans="2:9" ht="24" x14ac:dyDescent="0.25">
      <c r="B120" s="69" t="s">
        <v>39</v>
      </c>
      <c r="C120" s="18" t="s">
        <v>330</v>
      </c>
      <c r="D120" s="19" t="s">
        <v>331</v>
      </c>
      <c r="E120" s="20" t="s">
        <v>332</v>
      </c>
      <c r="F120" s="21" t="s">
        <v>239</v>
      </c>
      <c r="G120" s="22">
        <v>1199.9981730464604</v>
      </c>
      <c r="H120" s="22">
        <v>31.055999999999997</v>
      </c>
      <c r="I120" s="22">
        <f t="shared" si="4"/>
        <v>37267.14</v>
      </c>
    </row>
    <row r="121" spans="2:9" ht="24" x14ac:dyDescent="0.25">
      <c r="B121" s="69" t="s">
        <v>39</v>
      </c>
      <c r="C121" s="18" t="s">
        <v>333</v>
      </c>
      <c r="D121" s="19" t="s">
        <v>334</v>
      </c>
      <c r="E121" s="20" t="s">
        <v>335</v>
      </c>
      <c r="F121" s="21" t="s">
        <v>43</v>
      </c>
      <c r="G121" s="22">
        <v>4027</v>
      </c>
      <c r="H121" s="22">
        <v>6.6120000000000001</v>
      </c>
      <c r="I121" s="22">
        <f t="shared" si="4"/>
        <v>26626.52</v>
      </c>
    </row>
    <row r="122" spans="2:9" ht="24" x14ac:dyDescent="0.25">
      <c r="B122" s="69" t="s">
        <v>39</v>
      </c>
      <c r="C122" s="18" t="s">
        <v>336</v>
      </c>
      <c r="D122" s="19" t="s">
        <v>337</v>
      </c>
      <c r="E122" s="20" t="s">
        <v>338</v>
      </c>
      <c r="F122" s="21" t="s">
        <v>47</v>
      </c>
      <c r="G122" s="22">
        <v>46.237927859999999</v>
      </c>
      <c r="H122" s="22">
        <v>30.204091059056417</v>
      </c>
      <c r="I122" s="22">
        <f t="shared" si="4"/>
        <v>1396.57</v>
      </c>
    </row>
    <row r="123" spans="2:9" ht="24" x14ac:dyDescent="0.25">
      <c r="B123" s="69" t="s">
        <v>39</v>
      </c>
      <c r="C123" s="18" t="s">
        <v>339</v>
      </c>
      <c r="D123" s="19" t="s">
        <v>340</v>
      </c>
      <c r="E123" s="44" t="s">
        <v>341</v>
      </c>
      <c r="F123" s="45" t="s">
        <v>239</v>
      </c>
      <c r="G123" s="22">
        <v>117.99999999999997</v>
      </c>
      <c r="H123" s="22">
        <v>189.02400000000003</v>
      </c>
      <c r="I123" s="22">
        <f t="shared" si="4"/>
        <v>22304.83</v>
      </c>
    </row>
    <row r="124" spans="2:9" ht="24" x14ac:dyDescent="0.25">
      <c r="B124" s="69" t="s">
        <v>39</v>
      </c>
      <c r="C124" s="18" t="s">
        <v>342</v>
      </c>
      <c r="D124" s="19" t="s">
        <v>343</v>
      </c>
      <c r="E124" s="20" t="s">
        <v>344</v>
      </c>
      <c r="F124" s="21" t="s">
        <v>122</v>
      </c>
      <c r="G124" s="22">
        <v>80</v>
      </c>
      <c r="H124" s="22">
        <v>5694.5519999999997</v>
      </c>
      <c r="I124" s="22">
        <f t="shared" si="4"/>
        <v>455564.16</v>
      </c>
    </row>
    <row r="125" spans="2:9" x14ac:dyDescent="0.25">
      <c r="B125" s="70"/>
      <c r="C125" s="23"/>
      <c r="D125" s="24" t="s">
        <v>345</v>
      </c>
      <c r="E125" s="28" t="s">
        <v>346</v>
      </c>
      <c r="F125" s="29"/>
      <c r="G125" s="27"/>
      <c r="H125" s="27"/>
      <c r="I125" s="33">
        <f>SUBTOTAL(9,I126:I127)</f>
        <v>1484090.71</v>
      </c>
    </row>
    <row r="126" spans="2:9" ht="24" x14ac:dyDescent="0.25">
      <c r="B126" s="69" t="s">
        <v>23</v>
      </c>
      <c r="C126" s="18" t="s">
        <v>24</v>
      </c>
      <c r="D126" s="19" t="s">
        <v>347</v>
      </c>
      <c r="E126" s="20" t="s">
        <v>348</v>
      </c>
      <c r="F126" s="21" t="s">
        <v>47</v>
      </c>
      <c r="G126" s="22">
        <v>7100.6399999999994</v>
      </c>
      <c r="H126" s="22">
        <v>194.1</v>
      </c>
      <c r="I126" s="22">
        <f>ROUND(G126*H126,2)</f>
        <v>1378234.22</v>
      </c>
    </row>
    <row r="127" spans="2:9" ht="24" x14ac:dyDescent="0.25">
      <c r="B127" s="69" t="s">
        <v>23</v>
      </c>
      <c r="C127" s="18" t="s">
        <v>24</v>
      </c>
      <c r="D127" s="19" t="s">
        <v>349</v>
      </c>
      <c r="E127" s="20" t="s">
        <v>350</v>
      </c>
      <c r="F127" s="21" t="s">
        <v>47</v>
      </c>
      <c r="G127" s="22">
        <v>1420.13</v>
      </c>
      <c r="H127" s="22">
        <v>74.540000000000006</v>
      </c>
      <c r="I127" s="22">
        <f>ROUND(G127*H127,2)</f>
        <v>105856.49</v>
      </c>
    </row>
    <row r="128" spans="2:9" x14ac:dyDescent="0.25">
      <c r="B128" s="73"/>
      <c r="C128" s="38"/>
      <c r="D128" s="39" t="s">
        <v>351</v>
      </c>
      <c r="E128" s="41" t="s">
        <v>352</v>
      </c>
      <c r="F128" s="138"/>
      <c r="G128" s="16"/>
      <c r="H128" s="16"/>
      <c r="I128" s="16">
        <f>SUBTOTAL(9,I129:I243)</f>
        <v>6411526.5000000019</v>
      </c>
    </row>
    <row r="129" spans="2:9" x14ac:dyDescent="0.25">
      <c r="B129" s="70"/>
      <c r="C129" s="23"/>
      <c r="D129" s="24" t="s">
        <v>353</v>
      </c>
      <c r="E129" s="28" t="s">
        <v>354</v>
      </c>
      <c r="F129" s="29"/>
      <c r="G129" s="27"/>
      <c r="H129" s="27"/>
      <c r="I129" s="33">
        <f>SUBTOTAL(9,I130:I132)</f>
        <v>12860.74</v>
      </c>
    </row>
    <row r="130" spans="2:9" ht="24" x14ac:dyDescent="0.25">
      <c r="B130" s="69" t="s">
        <v>39</v>
      </c>
      <c r="C130" s="34" t="s">
        <v>355</v>
      </c>
      <c r="D130" s="35" t="s">
        <v>356</v>
      </c>
      <c r="E130" s="35" t="s">
        <v>357</v>
      </c>
      <c r="F130" s="36" t="s">
        <v>47</v>
      </c>
      <c r="G130" s="37">
        <v>202.572</v>
      </c>
      <c r="H130" s="22">
        <v>51.384</v>
      </c>
      <c r="I130" s="22">
        <f>ROUND(G130*H130,2)</f>
        <v>10408.959999999999</v>
      </c>
    </row>
    <row r="131" spans="2:9" ht="48" x14ac:dyDescent="0.25">
      <c r="B131" s="72" t="s">
        <v>134</v>
      </c>
      <c r="C131" s="34" t="s">
        <v>358</v>
      </c>
      <c r="D131" s="35" t="s">
        <v>359</v>
      </c>
      <c r="E131" s="35" t="s">
        <v>360</v>
      </c>
      <c r="F131" s="36" t="s">
        <v>47</v>
      </c>
      <c r="G131" s="37">
        <v>10.35</v>
      </c>
      <c r="H131" s="22">
        <v>126.93599999999999</v>
      </c>
      <c r="I131" s="22">
        <f>ROUND(G131*H131,2)</f>
        <v>1313.79</v>
      </c>
    </row>
    <row r="132" spans="2:9" ht="24" x14ac:dyDescent="0.25">
      <c r="B132" s="72" t="s">
        <v>134</v>
      </c>
      <c r="C132" s="34" t="s">
        <v>361</v>
      </c>
      <c r="D132" s="35" t="s">
        <v>362</v>
      </c>
      <c r="E132" s="35" t="s">
        <v>363</v>
      </c>
      <c r="F132" s="36" t="s">
        <v>75</v>
      </c>
      <c r="G132" s="37">
        <v>30.69</v>
      </c>
      <c r="H132" s="22">
        <v>37.08</v>
      </c>
      <c r="I132" s="22">
        <f>ROUND(G132*H132,2)</f>
        <v>1137.99</v>
      </c>
    </row>
    <row r="133" spans="2:9" x14ac:dyDescent="0.25">
      <c r="B133" s="71"/>
      <c r="C133" s="30"/>
      <c r="D133" s="31" t="s">
        <v>364</v>
      </c>
      <c r="E133" s="31" t="s">
        <v>365</v>
      </c>
      <c r="F133" s="32"/>
      <c r="G133" s="33"/>
      <c r="H133" s="33"/>
      <c r="I133" s="33">
        <f>SUBTOTAL(9,I134:I157)</f>
        <v>3745890.83</v>
      </c>
    </row>
    <row r="134" spans="2:9" ht="24" x14ac:dyDescent="0.25">
      <c r="B134" s="69" t="s">
        <v>39</v>
      </c>
      <c r="C134" s="34" t="s">
        <v>366</v>
      </c>
      <c r="D134" s="35" t="s">
        <v>367</v>
      </c>
      <c r="E134" s="35" t="s">
        <v>368</v>
      </c>
      <c r="F134" s="36" t="s">
        <v>47</v>
      </c>
      <c r="G134" s="37">
        <v>360.21600000000001</v>
      </c>
      <c r="H134" s="22">
        <v>10.392000000000001</v>
      </c>
      <c r="I134" s="22">
        <f t="shared" ref="I134:I157" si="5">ROUND(G134*H134,2)</f>
        <v>3743.36</v>
      </c>
    </row>
    <row r="135" spans="2:9" ht="36" x14ac:dyDescent="0.25">
      <c r="B135" s="69" t="s">
        <v>39</v>
      </c>
      <c r="C135" s="34" t="s">
        <v>369</v>
      </c>
      <c r="D135" s="35" t="s">
        <v>370</v>
      </c>
      <c r="E135" s="35" t="s">
        <v>371</v>
      </c>
      <c r="F135" s="36" t="s">
        <v>47</v>
      </c>
      <c r="G135" s="37">
        <v>360.21600000000001</v>
      </c>
      <c r="H135" s="22">
        <v>57.312000000000005</v>
      </c>
      <c r="I135" s="22">
        <f t="shared" si="5"/>
        <v>20644.7</v>
      </c>
    </row>
    <row r="136" spans="2:9" ht="24" x14ac:dyDescent="0.25">
      <c r="B136" s="69" t="s">
        <v>23</v>
      </c>
      <c r="C136" s="34" t="s">
        <v>24</v>
      </c>
      <c r="D136" s="35" t="s">
        <v>372</v>
      </c>
      <c r="E136" s="20" t="s">
        <v>373</v>
      </c>
      <c r="F136" s="21" t="s">
        <v>374</v>
      </c>
      <c r="G136" s="37">
        <v>4954.43320731106</v>
      </c>
      <c r="H136" s="22">
        <v>327.13021327186857</v>
      </c>
      <c r="I136" s="22">
        <f t="shared" si="5"/>
        <v>1620744.79</v>
      </c>
    </row>
    <row r="137" spans="2:9" ht="24" x14ac:dyDescent="0.25">
      <c r="B137" s="69" t="s">
        <v>23</v>
      </c>
      <c r="C137" s="34" t="s">
        <v>24</v>
      </c>
      <c r="D137" s="35" t="s">
        <v>375</v>
      </c>
      <c r="E137" s="20" t="s">
        <v>376</v>
      </c>
      <c r="F137" s="21" t="s">
        <v>374</v>
      </c>
      <c r="G137" s="37">
        <v>328.59690000000006</v>
      </c>
      <c r="H137" s="22">
        <v>328.8</v>
      </c>
      <c r="I137" s="22">
        <f t="shared" si="5"/>
        <v>108042.66</v>
      </c>
    </row>
    <row r="138" spans="2:9" ht="24" x14ac:dyDescent="0.25">
      <c r="B138" s="69" t="s">
        <v>23</v>
      </c>
      <c r="C138" s="34" t="s">
        <v>24</v>
      </c>
      <c r="D138" s="35" t="s">
        <v>377</v>
      </c>
      <c r="E138" s="20" t="s">
        <v>378</v>
      </c>
      <c r="F138" s="21" t="s">
        <v>374</v>
      </c>
      <c r="G138" s="37">
        <v>13.5</v>
      </c>
      <c r="H138" s="22">
        <v>218.4</v>
      </c>
      <c r="I138" s="22">
        <f t="shared" si="5"/>
        <v>2948.4</v>
      </c>
    </row>
    <row r="139" spans="2:9" ht="24" x14ac:dyDescent="0.25">
      <c r="B139" s="69" t="s">
        <v>23</v>
      </c>
      <c r="C139" s="34" t="s">
        <v>24</v>
      </c>
      <c r="D139" s="35" t="s">
        <v>379</v>
      </c>
      <c r="E139" s="20" t="s">
        <v>380</v>
      </c>
      <c r="F139" s="21" t="s">
        <v>374</v>
      </c>
      <c r="G139" s="37">
        <v>385.26</v>
      </c>
      <c r="H139" s="22">
        <v>732</v>
      </c>
      <c r="I139" s="22">
        <f t="shared" si="5"/>
        <v>282010.32</v>
      </c>
    </row>
    <row r="140" spans="2:9" ht="24" x14ac:dyDescent="0.25">
      <c r="B140" s="69" t="s">
        <v>23</v>
      </c>
      <c r="C140" s="34" t="s">
        <v>24</v>
      </c>
      <c r="D140" s="35" t="s">
        <v>381</v>
      </c>
      <c r="E140" s="20" t="s">
        <v>382</v>
      </c>
      <c r="F140" s="21" t="s">
        <v>374</v>
      </c>
      <c r="G140" s="37">
        <v>1008</v>
      </c>
      <c r="H140" s="22">
        <v>198</v>
      </c>
      <c r="I140" s="22">
        <f t="shared" si="5"/>
        <v>199584</v>
      </c>
    </row>
    <row r="141" spans="2:9" ht="24" x14ac:dyDescent="0.25">
      <c r="B141" s="69" t="s">
        <v>23</v>
      </c>
      <c r="C141" s="34" t="s">
        <v>24</v>
      </c>
      <c r="D141" s="35" t="s">
        <v>383</v>
      </c>
      <c r="E141" s="20" t="s">
        <v>384</v>
      </c>
      <c r="F141" s="21" t="s">
        <v>374</v>
      </c>
      <c r="G141" s="37">
        <v>465.69600000000003</v>
      </c>
      <c r="H141" s="22">
        <v>441.59999999999997</v>
      </c>
      <c r="I141" s="22">
        <f t="shared" si="5"/>
        <v>205651.35</v>
      </c>
    </row>
    <row r="142" spans="2:9" ht="24" x14ac:dyDescent="0.25">
      <c r="B142" s="69" t="s">
        <v>23</v>
      </c>
      <c r="C142" s="34" t="s">
        <v>24</v>
      </c>
      <c r="D142" s="35" t="s">
        <v>385</v>
      </c>
      <c r="E142" s="20" t="s">
        <v>386</v>
      </c>
      <c r="F142" s="21" t="s">
        <v>374</v>
      </c>
      <c r="G142" s="37">
        <v>149.90400000000002</v>
      </c>
      <c r="H142" s="22">
        <v>462</v>
      </c>
      <c r="I142" s="22">
        <f t="shared" si="5"/>
        <v>69255.649999999994</v>
      </c>
    </row>
    <row r="143" spans="2:9" ht="24" x14ac:dyDescent="0.25">
      <c r="B143" s="69" t="s">
        <v>23</v>
      </c>
      <c r="C143" s="34" t="s">
        <v>24</v>
      </c>
      <c r="D143" s="35" t="s">
        <v>387</v>
      </c>
      <c r="E143" s="20" t="s">
        <v>388</v>
      </c>
      <c r="F143" s="21" t="s">
        <v>374</v>
      </c>
      <c r="G143" s="37">
        <v>1254.3700000000003</v>
      </c>
      <c r="H143" s="22">
        <v>118.80000000000001</v>
      </c>
      <c r="I143" s="22">
        <f t="shared" si="5"/>
        <v>149019.16</v>
      </c>
    </row>
    <row r="144" spans="2:9" ht="24" x14ac:dyDescent="0.25">
      <c r="B144" s="69" t="s">
        <v>23</v>
      </c>
      <c r="C144" s="34" t="s">
        <v>24</v>
      </c>
      <c r="D144" s="35" t="s">
        <v>389</v>
      </c>
      <c r="E144" s="20" t="s">
        <v>390</v>
      </c>
      <c r="F144" s="21" t="s">
        <v>374</v>
      </c>
      <c r="G144" s="37">
        <v>260.82799999999997</v>
      </c>
      <c r="H144" s="22">
        <v>220.8</v>
      </c>
      <c r="I144" s="22">
        <f t="shared" si="5"/>
        <v>57590.82</v>
      </c>
    </row>
    <row r="145" spans="2:9" ht="24" x14ac:dyDescent="0.25">
      <c r="B145" s="69" t="s">
        <v>23</v>
      </c>
      <c r="C145" s="34" t="s">
        <v>24</v>
      </c>
      <c r="D145" s="35" t="s">
        <v>391</v>
      </c>
      <c r="E145" s="20" t="s">
        <v>392</v>
      </c>
      <c r="F145" s="21" t="s">
        <v>374</v>
      </c>
      <c r="G145" s="37">
        <v>51.870000000000005</v>
      </c>
      <c r="H145" s="22">
        <v>1139.9999999999998</v>
      </c>
      <c r="I145" s="22">
        <f t="shared" si="5"/>
        <v>59131.8</v>
      </c>
    </row>
    <row r="146" spans="2:9" ht="24" x14ac:dyDescent="0.25">
      <c r="B146" s="69" t="s">
        <v>23</v>
      </c>
      <c r="C146" s="34" t="s">
        <v>24</v>
      </c>
      <c r="D146" s="35" t="s">
        <v>393</v>
      </c>
      <c r="E146" s="20" t="s">
        <v>394</v>
      </c>
      <c r="F146" s="21" t="s">
        <v>374</v>
      </c>
      <c r="G146" s="37">
        <v>385.84</v>
      </c>
      <c r="H146" s="22">
        <v>1500</v>
      </c>
      <c r="I146" s="22">
        <f t="shared" si="5"/>
        <v>578760</v>
      </c>
    </row>
    <row r="147" spans="2:9" ht="24" x14ac:dyDescent="0.25">
      <c r="B147" s="69" t="s">
        <v>23</v>
      </c>
      <c r="C147" s="34" t="s">
        <v>24</v>
      </c>
      <c r="D147" s="35" t="s">
        <v>395</v>
      </c>
      <c r="E147" s="20" t="s">
        <v>396</v>
      </c>
      <c r="F147" s="21" t="s">
        <v>397</v>
      </c>
      <c r="G147" s="37">
        <v>29.68</v>
      </c>
      <c r="H147" s="22">
        <v>572.4</v>
      </c>
      <c r="I147" s="22">
        <f t="shared" si="5"/>
        <v>16988.830000000002</v>
      </c>
    </row>
    <row r="148" spans="2:9" ht="24" x14ac:dyDescent="0.25">
      <c r="B148" s="69" t="s">
        <v>23</v>
      </c>
      <c r="C148" s="34" t="s">
        <v>24</v>
      </c>
      <c r="D148" s="35" t="s">
        <v>398</v>
      </c>
      <c r="E148" s="20" t="s">
        <v>399</v>
      </c>
      <c r="F148" s="21" t="s">
        <v>374</v>
      </c>
      <c r="G148" s="37">
        <v>23.183999999999994</v>
      </c>
      <c r="H148" s="22">
        <v>2376</v>
      </c>
      <c r="I148" s="22">
        <f t="shared" si="5"/>
        <v>55085.18</v>
      </c>
    </row>
    <row r="149" spans="2:9" ht="24" x14ac:dyDescent="0.25">
      <c r="B149" s="69" t="s">
        <v>23</v>
      </c>
      <c r="C149" s="34" t="s">
        <v>24</v>
      </c>
      <c r="D149" s="35" t="s">
        <v>400</v>
      </c>
      <c r="E149" s="20" t="s">
        <v>401</v>
      </c>
      <c r="F149" s="21" t="s">
        <v>374</v>
      </c>
      <c r="G149" s="37">
        <v>261.23200000000008</v>
      </c>
      <c r="H149" s="22">
        <v>222</v>
      </c>
      <c r="I149" s="22">
        <f t="shared" si="5"/>
        <v>57993.5</v>
      </c>
    </row>
    <row r="150" spans="2:9" ht="24" x14ac:dyDescent="0.25">
      <c r="B150" s="69" t="s">
        <v>23</v>
      </c>
      <c r="C150" s="34" t="s">
        <v>24</v>
      </c>
      <c r="D150" s="35" t="s">
        <v>402</v>
      </c>
      <c r="E150" s="20" t="s">
        <v>403</v>
      </c>
      <c r="F150" s="21" t="s">
        <v>374</v>
      </c>
      <c r="G150" s="37">
        <v>0</v>
      </c>
      <c r="H150" s="22">
        <v>612</v>
      </c>
      <c r="I150" s="22">
        <f t="shared" si="5"/>
        <v>0</v>
      </c>
    </row>
    <row r="151" spans="2:9" ht="24" x14ac:dyDescent="0.25">
      <c r="B151" s="69" t="s">
        <v>1550</v>
      </c>
      <c r="C151" s="34" t="s">
        <v>1551</v>
      </c>
      <c r="D151" s="35" t="s">
        <v>1552</v>
      </c>
      <c r="E151" s="20" t="s">
        <v>1553</v>
      </c>
      <c r="F151" s="21" t="s">
        <v>374</v>
      </c>
      <c r="G151" s="149">
        <v>20.391599999999997</v>
      </c>
      <c r="H151" s="22">
        <v>638.30000000000007</v>
      </c>
      <c r="I151" s="22">
        <f t="shared" si="5"/>
        <v>13015.96</v>
      </c>
    </row>
    <row r="152" spans="2:9" ht="24" x14ac:dyDescent="0.25">
      <c r="B152" s="69" t="s">
        <v>1550</v>
      </c>
      <c r="C152" s="34" t="s">
        <v>1554</v>
      </c>
      <c r="D152" s="35" t="s">
        <v>1555</v>
      </c>
      <c r="E152" s="20" t="s">
        <v>1556</v>
      </c>
      <c r="F152" s="21" t="s">
        <v>374</v>
      </c>
      <c r="G152" s="149">
        <v>58.859599999999986</v>
      </c>
      <c r="H152" s="22">
        <v>3658.32</v>
      </c>
      <c r="I152" s="22">
        <f t="shared" si="5"/>
        <v>215327.25</v>
      </c>
    </row>
    <row r="153" spans="2:9" ht="24" x14ac:dyDescent="0.25">
      <c r="B153" s="69" t="s">
        <v>39</v>
      </c>
      <c r="C153" s="34" t="s">
        <v>1557</v>
      </c>
      <c r="D153" s="35" t="s">
        <v>1558</v>
      </c>
      <c r="E153" s="20" t="s">
        <v>1559</v>
      </c>
      <c r="F153" s="21" t="s">
        <v>47</v>
      </c>
      <c r="G153" s="149">
        <v>69.283000000000001</v>
      </c>
      <c r="H153" s="22">
        <v>111.81264192</v>
      </c>
      <c r="I153" s="22">
        <f t="shared" si="5"/>
        <v>7746.72</v>
      </c>
    </row>
    <row r="154" spans="2:9" ht="36" x14ac:dyDescent="0.25">
      <c r="B154" s="69" t="s">
        <v>39</v>
      </c>
      <c r="C154" s="34" t="s">
        <v>1560</v>
      </c>
      <c r="D154" s="35" t="s">
        <v>1561</v>
      </c>
      <c r="E154" s="20" t="s">
        <v>1562</v>
      </c>
      <c r="F154" s="21" t="s">
        <v>47</v>
      </c>
      <c r="G154" s="149">
        <v>69.283000000000001</v>
      </c>
      <c r="H154" s="22">
        <v>24.667123696000001</v>
      </c>
      <c r="I154" s="22">
        <f t="shared" si="5"/>
        <v>1709.01</v>
      </c>
    </row>
    <row r="155" spans="2:9" ht="36" x14ac:dyDescent="0.25">
      <c r="B155" s="69" t="s">
        <v>39</v>
      </c>
      <c r="C155" s="34" t="s">
        <v>1563</v>
      </c>
      <c r="D155" s="35" t="s">
        <v>1564</v>
      </c>
      <c r="E155" s="20" t="s">
        <v>1565</v>
      </c>
      <c r="F155" s="21" t="s">
        <v>47</v>
      </c>
      <c r="G155" s="149">
        <v>94.470000000000013</v>
      </c>
      <c r="H155" s="22">
        <v>180.51732773952</v>
      </c>
      <c r="I155" s="22">
        <f t="shared" si="5"/>
        <v>17053.47</v>
      </c>
    </row>
    <row r="156" spans="2:9" ht="36" x14ac:dyDescent="0.25">
      <c r="B156" s="69" t="s">
        <v>39</v>
      </c>
      <c r="C156" s="34" t="s">
        <v>1566</v>
      </c>
      <c r="D156" s="35" t="s">
        <v>1567</v>
      </c>
      <c r="E156" s="20" t="s">
        <v>1568</v>
      </c>
      <c r="F156" s="21" t="s">
        <v>47</v>
      </c>
      <c r="G156" s="149">
        <v>94.470000000000013</v>
      </c>
      <c r="H156" s="22">
        <v>14.643745576000001</v>
      </c>
      <c r="I156" s="22">
        <f t="shared" si="5"/>
        <v>1383.39</v>
      </c>
    </row>
    <row r="157" spans="2:9" ht="24" x14ac:dyDescent="0.25">
      <c r="B157" s="69" t="s">
        <v>39</v>
      </c>
      <c r="C157" s="34" t="s">
        <v>1647</v>
      </c>
      <c r="D157" s="35" t="s">
        <v>1648</v>
      </c>
      <c r="E157" s="20" t="s">
        <v>1649</v>
      </c>
      <c r="F157" s="21" t="s">
        <v>47</v>
      </c>
      <c r="G157" s="149">
        <v>14.428800000000001</v>
      </c>
      <c r="H157" s="22">
        <v>170.52738280000003</v>
      </c>
      <c r="I157" s="22">
        <f t="shared" si="5"/>
        <v>2460.5100000000002</v>
      </c>
    </row>
    <row r="158" spans="2:9" x14ac:dyDescent="0.25">
      <c r="B158" s="71"/>
      <c r="C158" s="30"/>
      <c r="D158" s="31" t="s">
        <v>404</v>
      </c>
      <c r="E158" s="31" t="s">
        <v>405</v>
      </c>
      <c r="F158" s="32"/>
      <c r="G158" s="33"/>
      <c r="H158" s="33"/>
      <c r="I158" s="33">
        <f>SUBTOTAL(9,I159:I164)</f>
        <v>3163.62</v>
      </c>
    </row>
    <row r="159" spans="2:9" x14ac:dyDescent="0.25">
      <c r="B159" s="71"/>
      <c r="C159" s="30"/>
      <c r="D159" s="31" t="s">
        <v>406</v>
      </c>
      <c r="E159" s="31" t="s">
        <v>407</v>
      </c>
      <c r="F159" s="32"/>
      <c r="G159" s="33"/>
      <c r="H159" s="33"/>
      <c r="I159" s="33">
        <f>SUBTOTAL(9,I160:I164)</f>
        <v>3163.62</v>
      </c>
    </row>
    <row r="160" spans="2:9" ht="24" x14ac:dyDescent="0.25">
      <c r="B160" s="69" t="s">
        <v>39</v>
      </c>
      <c r="C160" s="34" t="s">
        <v>408</v>
      </c>
      <c r="D160" s="35" t="s">
        <v>409</v>
      </c>
      <c r="E160" s="35" t="s">
        <v>410</v>
      </c>
      <c r="F160" s="36" t="s">
        <v>75</v>
      </c>
      <c r="G160" s="37">
        <v>0</v>
      </c>
      <c r="H160" s="22">
        <v>123.468</v>
      </c>
      <c r="I160" s="22">
        <f>ROUND(G160*H160,2)</f>
        <v>0</v>
      </c>
    </row>
    <row r="161" spans="2:9" ht="36" x14ac:dyDescent="0.25">
      <c r="B161" s="72" t="s">
        <v>134</v>
      </c>
      <c r="C161" s="34" t="s">
        <v>411</v>
      </c>
      <c r="D161" s="35" t="s">
        <v>412</v>
      </c>
      <c r="E161" s="35" t="s">
        <v>413</v>
      </c>
      <c r="F161" s="36" t="s">
        <v>47</v>
      </c>
      <c r="G161" s="37">
        <v>0</v>
      </c>
      <c r="H161" s="22">
        <v>297.26400000000001</v>
      </c>
      <c r="I161" s="22">
        <f>ROUND(G161*H161,2)</f>
        <v>0</v>
      </c>
    </row>
    <row r="162" spans="2:9" ht="36" x14ac:dyDescent="0.25">
      <c r="B162" s="72" t="s">
        <v>134</v>
      </c>
      <c r="C162" s="34" t="s">
        <v>414</v>
      </c>
      <c r="D162" s="35" t="s">
        <v>415</v>
      </c>
      <c r="E162" s="35" t="s">
        <v>416</v>
      </c>
      <c r="F162" s="36" t="s">
        <v>47</v>
      </c>
      <c r="G162" s="37">
        <v>66.239999999999995</v>
      </c>
      <c r="H162" s="22">
        <v>47.759999999999991</v>
      </c>
      <c r="I162" s="22">
        <f>ROUND(G162*H162,2)</f>
        <v>3163.62</v>
      </c>
    </row>
    <row r="163" spans="2:9" ht="24" x14ac:dyDescent="0.25">
      <c r="B163" s="72" t="s">
        <v>134</v>
      </c>
      <c r="C163" s="34" t="s">
        <v>417</v>
      </c>
      <c r="D163" s="35" t="s">
        <v>418</v>
      </c>
      <c r="E163" s="35" t="s">
        <v>419</v>
      </c>
      <c r="F163" s="36" t="s">
        <v>420</v>
      </c>
      <c r="G163" s="37">
        <v>0</v>
      </c>
      <c r="H163" s="22">
        <v>187.90799999999999</v>
      </c>
      <c r="I163" s="22">
        <f>ROUND(G163*H163,2)</f>
        <v>0</v>
      </c>
    </row>
    <row r="164" spans="2:9" ht="24" x14ac:dyDescent="0.25">
      <c r="B164" s="72" t="s">
        <v>23</v>
      </c>
      <c r="C164" s="34" t="s">
        <v>421</v>
      </c>
      <c r="D164" s="35" t="s">
        <v>422</v>
      </c>
      <c r="E164" s="35" t="s">
        <v>423</v>
      </c>
      <c r="F164" s="36" t="s">
        <v>43</v>
      </c>
      <c r="G164" s="37">
        <v>0</v>
      </c>
      <c r="H164" s="22">
        <v>580.28399999999999</v>
      </c>
      <c r="I164" s="22">
        <f>ROUND(G164*H164,2)</f>
        <v>0</v>
      </c>
    </row>
    <row r="165" spans="2:9" x14ac:dyDescent="0.25">
      <c r="B165" s="71"/>
      <c r="C165" s="30"/>
      <c r="D165" s="31" t="s">
        <v>424</v>
      </c>
      <c r="E165" s="31" t="s">
        <v>425</v>
      </c>
      <c r="F165" s="32"/>
      <c r="G165" s="33"/>
      <c r="H165" s="33"/>
      <c r="I165" s="33">
        <f>SUBTOTAL(9,I166)</f>
        <v>5603.33</v>
      </c>
    </row>
    <row r="166" spans="2:9" ht="36" x14ac:dyDescent="0.25">
      <c r="B166" s="72" t="s">
        <v>134</v>
      </c>
      <c r="C166" s="34" t="s">
        <v>426</v>
      </c>
      <c r="D166" s="35" t="s">
        <v>427</v>
      </c>
      <c r="E166" s="35" t="s">
        <v>428</v>
      </c>
      <c r="F166" s="36" t="s">
        <v>122</v>
      </c>
      <c r="G166" s="37">
        <v>10.629999999999999</v>
      </c>
      <c r="H166" s="22">
        <v>527.12400000000002</v>
      </c>
      <c r="I166" s="22">
        <f>ROUND(G166*H166,2)</f>
        <v>5603.33</v>
      </c>
    </row>
    <row r="167" spans="2:9" x14ac:dyDescent="0.25">
      <c r="B167" s="71"/>
      <c r="C167" s="30"/>
      <c r="D167" s="31" t="s">
        <v>429</v>
      </c>
      <c r="E167" s="31" t="s">
        <v>430</v>
      </c>
      <c r="F167" s="32"/>
      <c r="G167" s="33"/>
      <c r="H167" s="33"/>
      <c r="I167" s="33">
        <f>SUBTOTAL(9,I168:I176)</f>
        <v>222756.19</v>
      </c>
    </row>
    <row r="168" spans="2:9" x14ac:dyDescent="0.25">
      <c r="B168" s="71"/>
      <c r="C168" s="30"/>
      <c r="D168" s="31" t="s">
        <v>431</v>
      </c>
      <c r="E168" s="31" t="s">
        <v>432</v>
      </c>
      <c r="F168" s="32"/>
      <c r="G168" s="33"/>
      <c r="H168" s="33"/>
      <c r="I168" s="33">
        <f>SUBTOTAL(9,I169:I172)</f>
        <v>163109.74</v>
      </c>
    </row>
    <row r="169" spans="2:9" x14ac:dyDescent="0.25">
      <c r="B169" s="71"/>
      <c r="C169" s="30"/>
      <c r="D169" s="31" t="s">
        <v>433</v>
      </c>
      <c r="E169" s="31" t="s">
        <v>434</v>
      </c>
      <c r="F169" s="32"/>
      <c r="G169" s="33"/>
      <c r="H169" s="33"/>
      <c r="I169" s="33">
        <f>SUBTOTAL(9,I170:I172)</f>
        <v>163109.74</v>
      </c>
    </row>
    <row r="170" spans="2:9" ht="24" x14ac:dyDescent="0.25">
      <c r="B170" s="69" t="s">
        <v>39</v>
      </c>
      <c r="C170" s="34" t="s">
        <v>435</v>
      </c>
      <c r="D170" s="35" t="s">
        <v>436</v>
      </c>
      <c r="E170" s="35" t="s">
        <v>437</v>
      </c>
      <c r="F170" s="36" t="s">
        <v>47</v>
      </c>
      <c r="G170" s="37">
        <v>2011.7759999999996</v>
      </c>
      <c r="H170" s="22">
        <v>18.071999999999999</v>
      </c>
      <c r="I170" s="22">
        <f>ROUND(G170*H170,2)</f>
        <v>36356.82</v>
      </c>
    </row>
    <row r="171" spans="2:9" ht="24" x14ac:dyDescent="0.25">
      <c r="B171" s="69" t="s">
        <v>39</v>
      </c>
      <c r="C171" s="34" t="s">
        <v>438</v>
      </c>
      <c r="D171" s="35" t="s">
        <v>439</v>
      </c>
      <c r="E171" s="35" t="s">
        <v>440</v>
      </c>
      <c r="F171" s="36" t="s">
        <v>47</v>
      </c>
      <c r="G171" s="37">
        <v>3193.4473999999996</v>
      </c>
      <c r="H171" s="22">
        <v>35.904000000000003</v>
      </c>
      <c r="I171" s="22">
        <f>ROUND(G171*H171,2)</f>
        <v>114657.54</v>
      </c>
    </row>
    <row r="172" spans="2:9" ht="24" x14ac:dyDescent="0.25">
      <c r="B172" s="72" t="s">
        <v>134</v>
      </c>
      <c r="C172" s="34" t="s">
        <v>441</v>
      </c>
      <c r="D172" s="35" t="s">
        <v>442</v>
      </c>
      <c r="E172" s="35" t="s">
        <v>443</v>
      </c>
      <c r="F172" s="36" t="s">
        <v>47</v>
      </c>
      <c r="G172" s="37">
        <v>3179.6473999999994</v>
      </c>
      <c r="H172" s="22">
        <v>3.8039999999999998</v>
      </c>
      <c r="I172" s="22">
        <f>ROUND(G172*H172,2)</f>
        <v>12095.38</v>
      </c>
    </row>
    <row r="173" spans="2:9" x14ac:dyDescent="0.25">
      <c r="B173" s="71"/>
      <c r="C173" s="30"/>
      <c r="D173" s="31" t="s">
        <v>444</v>
      </c>
      <c r="E173" s="31" t="s">
        <v>445</v>
      </c>
      <c r="F173" s="32"/>
      <c r="G173" s="33"/>
      <c r="H173" s="33"/>
      <c r="I173" s="33">
        <f>SUBTOTAL(9,I174:I176)</f>
        <v>59646.45</v>
      </c>
    </row>
    <row r="174" spans="2:9" ht="24" x14ac:dyDescent="0.25">
      <c r="B174" s="72" t="s">
        <v>23</v>
      </c>
      <c r="C174" s="34" t="s">
        <v>446</v>
      </c>
      <c r="D174" s="35" t="s">
        <v>447</v>
      </c>
      <c r="E174" s="35" t="s">
        <v>448</v>
      </c>
      <c r="F174" s="36" t="s">
        <v>449</v>
      </c>
      <c r="G174" s="37">
        <v>1053.0800000000004</v>
      </c>
      <c r="H174" s="22">
        <v>30.552000000000003</v>
      </c>
      <c r="I174" s="22">
        <f>ROUND(G174*H174,2)</f>
        <v>32173.7</v>
      </c>
    </row>
    <row r="175" spans="2:9" ht="24" x14ac:dyDescent="0.25">
      <c r="B175" s="72" t="s">
        <v>134</v>
      </c>
      <c r="C175" s="34" t="s">
        <v>450</v>
      </c>
      <c r="D175" s="35" t="s">
        <v>451</v>
      </c>
      <c r="E175" s="35" t="s">
        <v>452</v>
      </c>
      <c r="F175" s="36" t="s">
        <v>47</v>
      </c>
      <c r="G175" s="37">
        <v>1053.0800000000004</v>
      </c>
      <c r="H175" s="22">
        <v>4.5119999999999996</v>
      </c>
      <c r="I175" s="22">
        <f>ROUND(G175*H175,2)</f>
        <v>4751.5</v>
      </c>
    </row>
    <row r="176" spans="2:9" ht="24" x14ac:dyDescent="0.25">
      <c r="B176" s="72" t="s">
        <v>134</v>
      </c>
      <c r="C176" s="34" t="s">
        <v>453</v>
      </c>
      <c r="D176" s="35" t="s">
        <v>454</v>
      </c>
      <c r="E176" s="35" t="s">
        <v>455</v>
      </c>
      <c r="F176" s="36" t="s">
        <v>47</v>
      </c>
      <c r="G176" s="37">
        <v>1053.0800000000004</v>
      </c>
      <c r="H176" s="22">
        <v>21.576000000000001</v>
      </c>
      <c r="I176" s="22">
        <f>ROUND(G176*H176,2)</f>
        <v>22721.25</v>
      </c>
    </row>
    <row r="177" spans="2:9" x14ac:dyDescent="0.25">
      <c r="B177" s="71"/>
      <c r="C177" s="30"/>
      <c r="D177" s="31" t="s">
        <v>456</v>
      </c>
      <c r="E177" s="31" t="s">
        <v>457</v>
      </c>
      <c r="F177" s="32"/>
      <c r="G177" s="33"/>
      <c r="H177" s="33"/>
      <c r="I177" s="33">
        <f>SUBTOTAL(9,I178:I191)</f>
        <v>273201.11000000004</v>
      </c>
    </row>
    <row r="178" spans="2:9" ht="24" x14ac:dyDescent="0.25">
      <c r="B178" s="69" t="s">
        <v>39</v>
      </c>
      <c r="C178" s="34" t="s">
        <v>458</v>
      </c>
      <c r="D178" s="35" t="s">
        <v>459</v>
      </c>
      <c r="E178" s="35" t="s">
        <v>460</v>
      </c>
      <c r="F178" s="36" t="s">
        <v>47</v>
      </c>
      <c r="G178" s="37">
        <v>136.30500000000001</v>
      </c>
      <c r="H178" s="22">
        <v>34.752000000000002</v>
      </c>
      <c r="I178" s="22">
        <f t="shared" ref="I178:I191" si="6">ROUND(G178*H178,2)</f>
        <v>4736.87</v>
      </c>
    </row>
    <row r="179" spans="2:9" ht="24" x14ac:dyDescent="0.25">
      <c r="B179" s="69" t="s">
        <v>1569</v>
      </c>
      <c r="C179" s="34" t="s">
        <v>1570</v>
      </c>
      <c r="D179" s="35" t="s">
        <v>1571</v>
      </c>
      <c r="E179" s="35" t="s">
        <v>1572</v>
      </c>
      <c r="F179" s="21" t="s">
        <v>43</v>
      </c>
      <c r="G179" s="149">
        <v>2</v>
      </c>
      <c r="H179" s="22">
        <v>884.27048000000002</v>
      </c>
      <c r="I179" s="22">
        <f t="shared" si="6"/>
        <v>1768.54</v>
      </c>
    </row>
    <row r="180" spans="2:9" ht="24" x14ac:dyDescent="0.25">
      <c r="B180" s="69" t="s">
        <v>1569</v>
      </c>
      <c r="C180" s="34" t="s">
        <v>1573</v>
      </c>
      <c r="D180" s="35" t="s">
        <v>1574</v>
      </c>
      <c r="E180" s="35" t="s">
        <v>1575</v>
      </c>
      <c r="F180" s="21" t="s">
        <v>43</v>
      </c>
      <c r="G180" s="149">
        <v>2</v>
      </c>
      <c r="H180" s="22">
        <v>802.57602799999995</v>
      </c>
      <c r="I180" s="22">
        <f t="shared" si="6"/>
        <v>1605.15</v>
      </c>
    </row>
    <row r="181" spans="2:9" ht="24" x14ac:dyDescent="0.25">
      <c r="B181" s="69" t="s">
        <v>1569</v>
      </c>
      <c r="C181" s="34" t="s">
        <v>1576</v>
      </c>
      <c r="D181" s="35" t="s">
        <v>1577</v>
      </c>
      <c r="E181" s="35" t="s">
        <v>1578</v>
      </c>
      <c r="F181" s="21" t="s">
        <v>43</v>
      </c>
      <c r="G181" s="149">
        <v>15</v>
      </c>
      <c r="H181" s="22">
        <v>823.94208400000002</v>
      </c>
      <c r="I181" s="22">
        <f t="shared" si="6"/>
        <v>12359.13</v>
      </c>
    </row>
    <row r="182" spans="2:9" ht="24" x14ac:dyDescent="0.25">
      <c r="B182" s="69" t="s">
        <v>1569</v>
      </c>
      <c r="C182" s="34" t="s">
        <v>1579</v>
      </c>
      <c r="D182" s="35" t="s">
        <v>1580</v>
      </c>
      <c r="E182" s="35" t="s">
        <v>1581</v>
      </c>
      <c r="F182" s="21" t="s">
        <v>43</v>
      </c>
      <c r="G182" s="149">
        <v>9</v>
      </c>
      <c r="H182" s="22">
        <v>939.81740800000011</v>
      </c>
      <c r="I182" s="22">
        <f t="shared" si="6"/>
        <v>8458.36</v>
      </c>
    </row>
    <row r="183" spans="2:9" ht="24" x14ac:dyDescent="0.25">
      <c r="B183" s="69" t="s">
        <v>1569</v>
      </c>
      <c r="C183" s="34" t="s">
        <v>1582</v>
      </c>
      <c r="D183" s="35" t="s">
        <v>1583</v>
      </c>
      <c r="E183" s="35" t="s">
        <v>1584</v>
      </c>
      <c r="F183" s="21" t="s">
        <v>43</v>
      </c>
      <c r="G183" s="149">
        <v>4</v>
      </c>
      <c r="H183" s="22">
        <v>968.72300800000005</v>
      </c>
      <c r="I183" s="22">
        <f t="shared" si="6"/>
        <v>3874.89</v>
      </c>
    </row>
    <row r="184" spans="2:9" ht="36" x14ac:dyDescent="0.25">
      <c r="B184" s="69" t="s">
        <v>23</v>
      </c>
      <c r="C184" s="34" t="s">
        <v>1585</v>
      </c>
      <c r="D184" s="35" t="s">
        <v>1586</v>
      </c>
      <c r="E184" s="35" t="s">
        <v>1587</v>
      </c>
      <c r="F184" s="21" t="s">
        <v>75</v>
      </c>
      <c r="G184" s="149">
        <v>205</v>
      </c>
      <c r="H184" s="22">
        <v>499.38400000000001</v>
      </c>
      <c r="I184" s="22">
        <f t="shared" si="6"/>
        <v>102373.72</v>
      </c>
    </row>
    <row r="185" spans="2:9" ht="24" x14ac:dyDescent="0.25">
      <c r="B185" s="69" t="s">
        <v>23</v>
      </c>
      <c r="C185" s="34" t="s">
        <v>1588</v>
      </c>
      <c r="D185" s="35" t="s">
        <v>1589</v>
      </c>
      <c r="E185" s="35" t="s">
        <v>1590</v>
      </c>
      <c r="F185" s="21" t="s">
        <v>75</v>
      </c>
      <c r="G185" s="149">
        <v>15</v>
      </c>
      <c r="H185" s="22">
        <v>337.23</v>
      </c>
      <c r="I185" s="22">
        <f t="shared" si="6"/>
        <v>5058.45</v>
      </c>
    </row>
    <row r="186" spans="2:9" ht="48" x14ac:dyDescent="0.25">
      <c r="B186" s="69" t="s">
        <v>23</v>
      </c>
      <c r="C186" s="34" t="s">
        <v>1591</v>
      </c>
      <c r="D186" s="35" t="s">
        <v>1592</v>
      </c>
      <c r="E186" s="35" t="s">
        <v>1593</v>
      </c>
      <c r="F186" s="21" t="s">
        <v>75</v>
      </c>
      <c r="G186" s="149">
        <v>90</v>
      </c>
      <c r="H186" s="22">
        <v>334.02300000000002</v>
      </c>
      <c r="I186" s="22">
        <f t="shared" si="6"/>
        <v>30062.07</v>
      </c>
    </row>
    <row r="187" spans="2:9" ht="24" x14ac:dyDescent="0.25">
      <c r="B187" s="69" t="s">
        <v>23</v>
      </c>
      <c r="C187" s="34" t="s">
        <v>1650</v>
      </c>
      <c r="D187" s="35" t="s">
        <v>1651</v>
      </c>
      <c r="E187" s="35" t="s">
        <v>1652</v>
      </c>
      <c r="F187" s="21" t="s">
        <v>43</v>
      </c>
      <c r="G187" s="149">
        <v>1</v>
      </c>
      <c r="H187" s="22">
        <v>16018.52</v>
      </c>
      <c r="I187" s="22">
        <f t="shared" si="6"/>
        <v>16018.52</v>
      </c>
    </row>
    <row r="188" spans="2:9" ht="72" x14ac:dyDescent="0.25">
      <c r="B188" s="69" t="s">
        <v>23</v>
      </c>
      <c r="C188" s="34" t="s">
        <v>1653</v>
      </c>
      <c r="D188" s="35" t="s">
        <v>1654</v>
      </c>
      <c r="E188" s="35" t="s">
        <v>1655</v>
      </c>
      <c r="F188" s="21" t="s">
        <v>43</v>
      </c>
      <c r="G188" s="149">
        <v>1</v>
      </c>
      <c r="H188" s="22">
        <v>12561.89</v>
      </c>
      <c r="I188" s="22">
        <f t="shared" si="6"/>
        <v>12561.89</v>
      </c>
    </row>
    <row r="189" spans="2:9" ht="48" x14ac:dyDescent="0.25">
      <c r="B189" s="69" t="s">
        <v>23</v>
      </c>
      <c r="C189" s="34" t="s">
        <v>1656</v>
      </c>
      <c r="D189" s="35" t="s">
        <v>1657</v>
      </c>
      <c r="E189" s="35" t="s">
        <v>1658</v>
      </c>
      <c r="F189" s="21" t="s">
        <v>43</v>
      </c>
      <c r="G189" s="149">
        <v>1</v>
      </c>
      <c r="H189" s="22">
        <v>59232.39</v>
      </c>
      <c r="I189" s="22">
        <f t="shared" si="6"/>
        <v>59232.39</v>
      </c>
    </row>
    <row r="190" spans="2:9" ht="36" x14ac:dyDescent="0.25">
      <c r="B190" s="69" t="s">
        <v>23</v>
      </c>
      <c r="C190" s="34" t="s">
        <v>1659</v>
      </c>
      <c r="D190" s="35" t="s">
        <v>1660</v>
      </c>
      <c r="E190" s="35" t="s">
        <v>1661</v>
      </c>
      <c r="F190" s="21" t="s">
        <v>43</v>
      </c>
      <c r="G190" s="149">
        <v>1</v>
      </c>
      <c r="H190" s="22">
        <v>7419.1</v>
      </c>
      <c r="I190" s="22">
        <f t="shared" si="6"/>
        <v>7419.1</v>
      </c>
    </row>
    <row r="191" spans="2:9" ht="36" x14ac:dyDescent="0.25">
      <c r="B191" s="69" t="s">
        <v>23</v>
      </c>
      <c r="C191" s="34" t="s">
        <v>1662</v>
      </c>
      <c r="D191" s="35" t="s">
        <v>1663</v>
      </c>
      <c r="E191" s="35" t="s">
        <v>1664</v>
      </c>
      <c r="F191" s="21" t="s">
        <v>43</v>
      </c>
      <c r="G191" s="149">
        <v>1</v>
      </c>
      <c r="H191" s="22">
        <v>7672.03</v>
      </c>
      <c r="I191" s="22">
        <f t="shared" si="6"/>
        <v>7672.03</v>
      </c>
    </row>
    <row r="192" spans="2:9" x14ac:dyDescent="0.25">
      <c r="B192" s="71"/>
      <c r="C192" s="30"/>
      <c r="D192" s="31" t="s">
        <v>461</v>
      </c>
      <c r="E192" s="31" t="s">
        <v>462</v>
      </c>
      <c r="F192" s="32"/>
      <c r="G192" s="33"/>
      <c r="H192" s="33"/>
      <c r="I192" s="33">
        <f>SUBTOTAL(9,I193)</f>
        <v>0</v>
      </c>
    </row>
    <row r="193" spans="2:9" ht="24" x14ac:dyDescent="0.25">
      <c r="B193" s="69" t="s">
        <v>39</v>
      </c>
      <c r="C193" s="34" t="s">
        <v>463</v>
      </c>
      <c r="D193" s="35" t="s">
        <v>464</v>
      </c>
      <c r="E193" s="35" t="s">
        <v>465</v>
      </c>
      <c r="F193" s="36" t="s">
        <v>47</v>
      </c>
      <c r="G193" s="37">
        <v>0</v>
      </c>
      <c r="H193" s="22">
        <v>62.4</v>
      </c>
      <c r="I193" s="22">
        <f>ROUND(G193*H193,2)</f>
        <v>0</v>
      </c>
    </row>
    <row r="194" spans="2:9" x14ac:dyDescent="0.25">
      <c r="B194" s="71"/>
      <c r="C194" s="30"/>
      <c r="D194" s="31" t="s">
        <v>466</v>
      </c>
      <c r="E194" s="31" t="s">
        <v>467</v>
      </c>
      <c r="F194" s="32"/>
      <c r="G194" s="33"/>
      <c r="H194" s="33"/>
      <c r="I194" s="33">
        <f>SUBTOTAL(9,I195:I196)</f>
        <v>0</v>
      </c>
    </row>
    <row r="195" spans="2:9" ht="24" x14ac:dyDescent="0.25">
      <c r="B195" s="72" t="s">
        <v>23</v>
      </c>
      <c r="C195" s="34" t="s">
        <v>468</v>
      </c>
      <c r="D195" s="35" t="s">
        <v>469</v>
      </c>
      <c r="E195" s="35" t="s">
        <v>470</v>
      </c>
      <c r="F195" s="36" t="s">
        <v>449</v>
      </c>
      <c r="G195" s="37">
        <v>0</v>
      </c>
      <c r="H195" s="22">
        <v>22.74</v>
      </c>
      <c r="I195" s="22">
        <f>ROUND(G195*H195,2)</f>
        <v>0</v>
      </c>
    </row>
    <row r="196" spans="2:9" ht="48" x14ac:dyDescent="0.25">
      <c r="B196" s="72" t="s">
        <v>134</v>
      </c>
      <c r="C196" s="34" t="s">
        <v>471</v>
      </c>
      <c r="D196" s="35" t="s">
        <v>472</v>
      </c>
      <c r="E196" s="35" t="s">
        <v>473</v>
      </c>
      <c r="F196" s="36" t="s">
        <v>47</v>
      </c>
      <c r="G196" s="37">
        <v>0</v>
      </c>
      <c r="H196" s="22">
        <v>56.915999999999997</v>
      </c>
      <c r="I196" s="22">
        <f>ROUND(G196*H196,2)</f>
        <v>0</v>
      </c>
    </row>
    <row r="197" spans="2:9" x14ac:dyDescent="0.25">
      <c r="B197" s="70"/>
      <c r="C197" s="23"/>
      <c r="D197" s="24" t="s">
        <v>474</v>
      </c>
      <c r="E197" s="28" t="s">
        <v>475</v>
      </c>
      <c r="F197" s="29"/>
      <c r="G197" s="27"/>
      <c r="H197" s="27"/>
      <c r="I197" s="33">
        <f>SUBTOTAL(9,I198:I221)</f>
        <v>753267.99999999988</v>
      </c>
    </row>
    <row r="198" spans="2:9" x14ac:dyDescent="0.25">
      <c r="B198" s="71"/>
      <c r="C198" s="30"/>
      <c r="D198" s="31" t="s">
        <v>476</v>
      </c>
      <c r="E198" s="31" t="s">
        <v>477</v>
      </c>
      <c r="F198" s="32"/>
      <c r="G198" s="33"/>
      <c r="H198" s="33"/>
      <c r="I198" s="33">
        <f>SUBTOTAL(9,I199:I221)</f>
        <v>753267.99999999988</v>
      </c>
    </row>
    <row r="199" spans="2:9" ht="24" x14ac:dyDescent="0.25">
      <c r="B199" s="69" t="s">
        <v>39</v>
      </c>
      <c r="C199" s="34" t="s">
        <v>478</v>
      </c>
      <c r="D199" s="35" t="s">
        <v>479</v>
      </c>
      <c r="E199" s="35" t="s">
        <v>480</v>
      </c>
      <c r="F199" s="36" t="s">
        <v>43</v>
      </c>
      <c r="G199" s="37">
        <v>4</v>
      </c>
      <c r="H199" s="22">
        <v>2469.9</v>
      </c>
      <c r="I199" s="22">
        <f t="shared" ref="I199:I221" si="7">ROUND(G199*H199,2)</f>
        <v>9879.6</v>
      </c>
    </row>
    <row r="200" spans="2:9" ht="24" x14ac:dyDescent="0.25">
      <c r="B200" s="69" t="s">
        <v>39</v>
      </c>
      <c r="C200" s="34" t="s">
        <v>481</v>
      </c>
      <c r="D200" s="35" t="s">
        <v>482</v>
      </c>
      <c r="E200" s="35" t="s">
        <v>483</v>
      </c>
      <c r="F200" s="36" t="s">
        <v>47</v>
      </c>
      <c r="G200" s="37">
        <v>0</v>
      </c>
      <c r="H200" s="22">
        <v>115.64399999999999</v>
      </c>
      <c r="I200" s="22">
        <f t="shared" si="7"/>
        <v>0</v>
      </c>
    </row>
    <row r="201" spans="2:9" ht="24" x14ac:dyDescent="0.25">
      <c r="B201" s="69" t="s">
        <v>39</v>
      </c>
      <c r="C201" s="34" t="s">
        <v>484</v>
      </c>
      <c r="D201" s="35" t="s">
        <v>485</v>
      </c>
      <c r="E201" s="35" t="s">
        <v>486</v>
      </c>
      <c r="F201" s="36" t="s">
        <v>122</v>
      </c>
      <c r="G201" s="37">
        <v>0.15360000000000001</v>
      </c>
      <c r="H201" s="22">
        <v>2553.2399999999998</v>
      </c>
      <c r="I201" s="22">
        <f t="shared" si="7"/>
        <v>392.18</v>
      </c>
    </row>
    <row r="202" spans="2:9" ht="24" x14ac:dyDescent="0.25">
      <c r="B202" s="69" t="s">
        <v>39</v>
      </c>
      <c r="C202" s="34" t="s">
        <v>487</v>
      </c>
      <c r="D202" s="35" t="s">
        <v>488</v>
      </c>
      <c r="E202" s="35" t="s">
        <v>489</v>
      </c>
      <c r="F202" s="36" t="s">
        <v>43</v>
      </c>
      <c r="G202" s="37">
        <v>0</v>
      </c>
      <c r="H202" s="22">
        <v>1415.4959999999999</v>
      </c>
      <c r="I202" s="22">
        <f t="shared" si="7"/>
        <v>0</v>
      </c>
    </row>
    <row r="203" spans="2:9" ht="24" x14ac:dyDescent="0.25">
      <c r="B203" s="69" t="s">
        <v>39</v>
      </c>
      <c r="C203" s="34" t="s">
        <v>490</v>
      </c>
      <c r="D203" s="35" t="s">
        <v>491</v>
      </c>
      <c r="E203" s="35" t="s">
        <v>492</v>
      </c>
      <c r="F203" s="36" t="s">
        <v>43</v>
      </c>
      <c r="G203" s="37">
        <v>0</v>
      </c>
      <c r="H203" s="22">
        <v>1384.6560000000002</v>
      </c>
      <c r="I203" s="22">
        <f t="shared" si="7"/>
        <v>0</v>
      </c>
    </row>
    <row r="204" spans="2:9" ht="36" x14ac:dyDescent="0.25">
      <c r="B204" s="72" t="s">
        <v>23</v>
      </c>
      <c r="C204" s="34" t="s">
        <v>493</v>
      </c>
      <c r="D204" s="35" t="s">
        <v>494</v>
      </c>
      <c r="E204" s="35" t="s">
        <v>495</v>
      </c>
      <c r="F204" s="36" t="s">
        <v>75</v>
      </c>
      <c r="G204" s="37">
        <v>0</v>
      </c>
      <c r="H204" s="22">
        <v>2264.1239999999998</v>
      </c>
      <c r="I204" s="22">
        <f t="shared" si="7"/>
        <v>0</v>
      </c>
    </row>
    <row r="205" spans="2:9" ht="24" x14ac:dyDescent="0.25">
      <c r="B205" s="72" t="s">
        <v>23</v>
      </c>
      <c r="C205" s="34" t="s">
        <v>496</v>
      </c>
      <c r="D205" s="35" t="s">
        <v>497</v>
      </c>
      <c r="E205" s="35" t="s">
        <v>498</v>
      </c>
      <c r="F205" s="36" t="s">
        <v>75</v>
      </c>
      <c r="G205" s="37">
        <v>0</v>
      </c>
      <c r="H205" s="22">
        <v>708.66</v>
      </c>
      <c r="I205" s="22">
        <f t="shared" si="7"/>
        <v>0</v>
      </c>
    </row>
    <row r="206" spans="2:9" ht="36" x14ac:dyDescent="0.25">
      <c r="B206" s="72" t="s">
        <v>134</v>
      </c>
      <c r="C206" s="34" t="s">
        <v>499</v>
      </c>
      <c r="D206" s="35" t="s">
        <v>500</v>
      </c>
      <c r="E206" s="35" t="s">
        <v>501</v>
      </c>
      <c r="F206" s="36" t="s">
        <v>75</v>
      </c>
      <c r="G206" s="37">
        <v>0</v>
      </c>
      <c r="H206" s="22">
        <v>1376.0039999999999</v>
      </c>
      <c r="I206" s="22">
        <f t="shared" si="7"/>
        <v>0</v>
      </c>
    </row>
    <row r="207" spans="2:9" ht="24" x14ac:dyDescent="0.25">
      <c r="B207" s="69" t="s">
        <v>39</v>
      </c>
      <c r="C207" s="34" t="s">
        <v>502</v>
      </c>
      <c r="D207" s="35" t="s">
        <v>503</v>
      </c>
      <c r="E207" s="35" t="s">
        <v>504</v>
      </c>
      <c r="F207" s="36" t="s">
        <v>75</v>
      </c>
      <c r="G207" s="37">
        <v>0</v>
      </c>
      <c r="H207" s="22">
        <v>388.81199999999995</v>
      </c>
      <c r="I207" s="22">
        <f t="shared" si="7"/>
        <v>0</v>
      </c>
    </row>
    <row r="208" spans="2:9" ht="48" x14ac:dyDescent="0.25">
      <c r="B208" s="72" t="s">
        <v>23</v>
      </c>
      <c r="C208" s="34" t="s">
        <v>505</v>
      </c>
      <c r="D208" s="35" t="s">
        <v>506</v>
      </c>
      <c r="E208" s="35" t="s">
        <v>507</v>
      </c>
      <c r="F208" s="36" t="s">
        <v>420</v>
      </c>
      <c r="G208" s="37">
        <v>0</v>
      </c>
      <c r="H208" s="22">
        <v>1561.3680000000002</v>
      </c>
      <c r="I208" s="22">
        <f t="shared" si="7"/>
        <v>0</v>
      </c>
    </row>
    <row r="209" spans="2:9" ht="24" x14ac:dyDescent="0.25">
      <c r="B209" s="72" t="s">
        <v>23</v>
      </c>
      <c r="C209" s="34" t="s">
        <v>508</v>
      </c>
      <c r="D209" s="35" t="s">
        <v>509</v>
      </c>
      <c r="E209" s="35" t="s">
        <v>510</v>
      </c>
      <c r="F209" s="36" t="s">
        <v>449</v>
      </c>
      <c r="G209" s="37">
        <v>318.15899999999999</v>
      </c>
      <c r="H209" s="22">
        <v>622.75200000000007</v>
      </c>
      <c r="I209" s="22">
        <f t="shared" si="7"/>
        <v>198134.15</v>
      </c>
    </row>
    <row r="210" spans="2:9" ht="24" x14ac:dyDescent="0.25">
      <c r="B210" s="72" t="s">
        <v>23</v>
      </c>
      <c r="C210" s="34" t="s">
        <v>511</v>
      </c>
      <c r="D210" s="35" t="s">
        <v>512</v>
      </c>
      <c r="E210" s="35" t="s">
        <v>513</v>
      </c>
      <c r="F210" s="36" t="s">
        <v>75</v>
      </c>
      <c r="G210" s="37">
        <v>468</v>
      </c>
      <c r="H210" s="22">
        <v>90.455999999999989</v>
      </c>
      <c r="I210" s="22">
        <f t="shared" si="7"/>
        <v>42333.41</v>
      </c>
    </row>
    <row r="211" spans="2:9" ht="84" x14ac:dyDescent="0.25">
      <c r="B211" s="69" t="s">
        <v>39</v>
      </c>
      <c r="C211" s="34" t="s">
        <v>514</v>
      </c>
      <c r="D211" s="35" t="s">
        <v>515</v>
      </c>
      <c r="E211" s="35" t="s">
        <v>516</v>
      </c>
      <c r="F211" s="36" t="s">
        <v>75</v>
      </c>
      <c r="G211" s="37">
        <v>97.759999999999991</v>
      </c>
      <c r="H211" s="22">
        <v>473.86799999999994</v>
      </c>
      <c r="I211" s="22">
        <f t="shared" si="7"/>
        <v>46325.34</v>
      </c>
    </row>
    <row r="212" spans="2:9" ht="36" x14ac:dyDescent="0.25">
      <c r="B212" s="69" t="s">
        <v>23</v>
      </c>
      <c r="C212" s="34" t="s">
        <v>1594</v>
      </c>
      <c r="D212" s="35" t="s">
        <v>1595</v>
      </c>
      <c r="E212" s="35" t="s">
        <v>1596</v>
      </c>
      <c r="F212" s="21" t="s">
        <v>43</v>
      </c>
      <c r="G212" s="149">
        <v>1</v>
      </c>
      <c r="H212" s="22">
        <v>3014.04</v>
      </c>
      <c r="I212" s="22">
        <f t="shared" si="7"/>
        <v>3014.04</v>
      </c>
    </row>
    <row r="213" spans="2:9" ht="36" x14ac:dyDescent="0.25">
      <c r="B213" s="69" t="s">
        <v>23</v>
      </c>
      <c r="C213" s="34" t="s">
        <v>1597</v>
      </c>
      <c r="D213" s="35" t="s">
        <v>1598</v>
      </c>
      <c r="E213" s="35" t="s">
        <v>1599</v>
      </c>
      <c r="F213" s="21" t="s">
        <v>43</v>
      </c>
      <c r="G213" s="149">
        <v>1</v>
      </c>
      <c r="H213" s="22">
        <v>3694.7599999999998</v>
      </c>
      <c r="I213" s="22">
        <f t="shared" si="7"/>
        <v>3694.76</v>
      </c>
    </row>
    <row r="214" spans="2:9" ht="36" x14ac:dyDescent="0.25">
      <c r="B214" s="69" t="s">
        <v>23</v>
      </c>
      <c r="C214" s="34" t="s">
        <v>1600</v>
      </c>
      <c r="D214" s="35" t="s">
        <v>1601</v>
      </c>
      <c r="E214" s="35" t="s">
        <v>1602</v>
      </c>
      <c r="F214" s="21" t="s">
        <v>43</v>
      </c>
      <c r="G214" s="149">
        <v>1</v>
      </c>
      <c r="H214" s="22">
        <v>3588.37</v>
      </c>
      <c r="I214" s="22">
        <f t="shared" si="7"/>
        <v>3588.37</v>
      </c>
    </row>
    <row r="215" spans="2:9" ht="36" x14ac:dyDescent="0.25">
      <c r="B215" s="69" t="s">
        <v>23</v>
      </c>
      <c r="C215" s="34" t="s">
        <v>1603</v>
      </c>
      <c r="D215" s="35" t="s">
        <v>1604</v>
      </c>
      <c r="E215" s="35" t="s">
        <v>1605</v>
      </c>
      <c r="F215" s="21" t="s">
        <v>43</v>
      </c>
      <c r="G215" s="149">
        <v>1</v>
      </c>
      <c r="H215" s="22">
        <v>3047.13</v>
      </c>
      <c r="I215" s="22">
        <f t="shared" si="7"/>
        <v>3047.13</v>
      </c>
    </row>
    <row r="216" spans="2:9" ht="36" x14ac:dyDescent="0.25">
      <c r="B216" s="69" t="s">
        <v>23</v>
      </c>
      <c r="C216" s="34" t="s">
        <v>1606</v>
      </c>
      <c r="D216" s="35" t="s">
        <v>1607</v>
      </c>
      <c r="E216" s="35" t="s">
        <v>1608</v>
      </c>
      <c r="F216" s="21" t="s">
        <v>43</v>
      </c>
      <c r="G216" s="149">
        <v>1</v>
      </c>
      <c r="H216" s="22">
        <v>3087.46</v>
      </c>
      <c r="I216" s="22">
        <f t="shared" si="7"/>
        <v>3087.46</v>
      </c>
    </row>
    <row r="217" spans="2:9" ht="36" x14ac:dyDescent="0.25">
      <c r="B217" s="69" t="s">
        <v>23</v>
      </c>
      <c r="C217" s="34" t="s">
        <v>1609</v>
      </c>
      <c r="D217" s="35" t="s">
        <v>1610</v>
      </c>
      <c r="E217" s="35" t="s">
        <v>1611</v>
      </c>
      <c r="F217" s="21" t="s">
        <v>43</v>
      </c>
      <c r="G217" s="149">
        <v>1</v>
      </c>
      <c r="H217" s="22">
        <v>3249.29</v>
      </c>
      <c r="I217" s="22">
        <f t="shared" si="7"/>
        <v>3249.29</v>
      </c>
    </row>
    <row r="218" spans="2:9" ht="24" x14ac:dyDescent="0.25">
      <c r="B218" s="69" t="s">
        <v>23</v>
      </c>
      <c r="C218" s="34" t="s">
        <v>1612</v>
      </c>
      <c r="D218" s="35" t="s">
        <v>1613</v>
      </c>
      <c r="E218" s="35" t="s">
        <v>1614</v>
      </c>
      <c r="F218" s="21" t="s">
        <v>374</v>
      </c>
      <c r="G218" s="149">
        <v>30.210276999999998</v>
      </c>
      <c r="H218" s="22">
        <v>843.09</v>
      </c>
      <c r="I218" s="22">
        <f t="shared" si="7"/>
        <v>25469.98</v>
      </c>
    </row>
    <row r="219" spans="2:9" ht="36" x14ac:dyDescent="0.25">
      <c r="B219" s="69" t="s">
        <v>23</v>
      </c>
      <c r="C219" s="34" t="s">
        <v>1615</v>
      </c>
      <c r="D219" s="35" t="s">
        <v>1616</v>
      </c>
      <c r="E219" s="35" t="s">
        <v>1617</v>
      </c>
      <c r="F219" s="21" t="s">
        <v>374</v>
      </c>
      <c r="G219" s="149">
        <v>99.144000000000005</v>
      </c>
      <c r="H219" s="22">
        <v>2907.88</v>
      </c>
      <c r="I219" s="22">
        <f t="shared" si="7"/>
        <v>288298.84999999998</v>
      </c>
    </row>
    <row r="220" spans="2:9" ht="24" x14ac:dyDescent="0.25">
      <c r="B220" s="69" t="s">
        <v>23</v>
      </c>
      <c r="C220" s="34" t="s">
        <v>1618</v>
      </c>
      <c r="D220" s="35" t="s">
        <v>1619</v>
      </c>
      <c r="E220" s="35" t="s">
        <v>1620</v>
      </c>
      <c r="F220" s="21" t="s">
        <v>374</v>
      </c>
      <c r="G220" s="149">
        <v>11.150399999999999</v>
      </c>
      <c r="H220" s="22">
        <v>963.56</v>
      </c>
      <c r="I220" s="22">
        <f t="shared" si="7"/>
        <v>10744.08</v>
      </c>
    </row>
    <row r="221" spans="2:9" ht="24" x14ac:dyDescent="0.25">
      <c r="B221" s="69" t="s">
        <v>23</v>
      </c>
      <c r="C221" s="34" t="s">
        <v>1621</v>
      </c>
      <c r="D221" s="35" t="s">
        <v>1622</v>
      </c>
      <c r="E221" s="35" t="s">
        <v>1623</v>
      </c>
      <c r="F221" s="21" t="s">
        <v>374</v>
      </c>
      <c r="G221" s="149">
        <v>36.232100000000003</v>
      </c>
      <c r="H221" s="22">
        <v>3091.44</v>
      </c>
      <c r="I221" s="22">
        <f t="shared" si="7"/>
        <v>112009.36</v>
      </c>
    </row>
    <row r="222" spans="2:9" x14ac:dyDescent="0.25">
      <c r="B222" s="71"/>
      <c r="C222" s="30"/>
      <c r="D222" s="31" t="s">
        <v>517</v>
      </c>
      <c r="E222" s="31" t="s">
        <v>518</v>
      </c>
      <c r="F222" s="32"/>
      <c r="G222" s="33"/>
      <c r="H222" s="33"/>
      <c r="I222" s="33">
        <f>SUBTOTAL(9,I223:I229)</f>
        <v>1287137.3400000001</v>
      </c>
    </row>
    <row r="223" spans="2:9" ht="24" x14ac:dyDescent="0.25">
      <c r="B223" s="72" t="s">
        <v>134</v>
      </c>
      <c r="C223" s="34" t="s">
        <v>519</v>
      </c>
      <c r="D223" s="35" t="s">
        <v>520</v>
      </c>
      <c r="E223" s="35" t="s">
        <v>521</v>
      </c>
      <c r="F223" s="36" t="s">
        <v>47</v>
      </c>
      <c r="G223" s="37">
        <v>0</v>
      </c>
      <c r="H223" s="22">
        <v>273.40800000000002</v>
      </c>
      <c r="I223" s="22">
        <f t="shared" ref="I223:I229" si="8">ROUND(G223*H223,2)</f>
        <v>0</v>
      </c>
    </row>
    <row r="224" spans="2:9" ht="36" x14ac:dyDescent="0.25">
      <c r="B224" s="72" t="s">
        <v>134</v>
      </c>
      <c r="C224" s="34" t="s">
        <v>522</v>
      </c>
      <c r="D224" s="35" t="s">
        <v>523</v>
      </c>
      <c r="E224" s="35" t="s">
        <v>524</v>
      </c>
      <c r="F224" s="36" t="s">
        <v>47</v>
      </c>
      <c r="G224" s="37">
        <v>2177.3874999999998</v>
      </c>
      <c r="H224" s="22">
        <v>258.28800000000001</v>
      </c>
      <c r="I224" s="22">
        <f t="shared" si="8"/>
        <v>562393.06000000006</v>
      </c>
    </row>
    <row r="225" spans="2:9" ht="48" x14ac:dyDescent="0.25">
      <c r="B225" s="69" t="s">
        <v>39</v>
      </c>
      <c r="C225" s="34" t="s">
        <v>525</v>
      </c>
      <c r="D225" s="35" t="s">
        <v>526</v>
      </c>
      <c r="E225" s="35" t="s">
        <v>527</v>
      </c>
      <c r="F225" s="36" t="s">
        <v>47</v>
      </c>
      <c r="G225" s="37">
        <v>791</v>
      </c>
      <c r="H225" s="22">
        <v>450.96</v>
      </c>
      <c r="I225" s="22">
        <f t="shared" si="8"/>
        <v>356709.36</v>
      </c>
    </row>
    <row r="226" spans="2:9" ht="24" x14ac:dyDescent="0.25">
      <c r="B226" s="72" t="s">
        <v>134</v>
      </c>
      <c r="C226" s="34" t="s">
        <v>528</v>
      </c>
      <c r="D226" s="35" t="s">
        <v>529</v>
      </c>
      <c r="E226" s="35" t="s">
        <v>530</v>
      </c>
      <c r="F226" s="36" t="s">
        <v>47</v>
      </c>
      <c r="G226" s="37">
        <v>1139.1199999999999</v>
      </c>
      <c r="H226" s="22">
        <v>121.86</v>
      </c>
      <c r="I226" s="22">
        <f t="shared" si="8"/>
        <v>138813.16</v>
      </c>
    </row>
    <row r="227" spans="2:9" ht="24" x14ac:dyDescent="0.25">
      <c r="B227" s="69" t="s">
        <v>39</v>
      </c>
      <c r="C227" s="34" t="s">
        <v>531</v>
      </c>
      <c r="D227" s="35" t="s">
        <v>532</v>
      </c>
      <c r="E227" s="20" t="s">
        <v>533</v>
      </c>
      <c r="F227" s="21" t="s">
        <v>47</v>
      </c>
      <c r="G227" s="22">
        <v>2603.6</v>
      </c>
      <c r="H227" s="22">
        <v>38.663999078199417</v>
      </c>
      <c r="I227" s="22">
        <f t="shared" si="8"/>
        <v>100665.59</v>
      </c>
    </row>
    <row r="228" spans="2:9" ht="24" x14ac:dyDescent="0.25">
      <c r="B228" s="69" t="s">
        <v>23</v>
      </c>
      <c r="C228" s="34" t="s">
        <v>923</v>
      </c>
      <c r="D228" s="35" t="s">
        <v>924</v>
      </c>
      <c r="E228" s="35" t="s">
        <v>925</v>
      </c>
      <c r="F228" s="36" t="s">
        <v>43</v>
      </c>
      <c r="G228" s="37">
        <v>0</v>
      </c>
      <c r="H228" s="22">
        <v>331.84800000000001</v>
      </c>
      <c r="I228" s="22">
        <f t="shared" si="8"/>
        <v>0</v>
      </c>
    </row>
    <row r="229" spans="2:9" ht="36" x14ac:dyDescent="0.25">
      <c r="B229" s="69" t="s">
        <v>39</v>
      </c>
      <c r="C229" s="34" t="s">
        <v>1624</v>
      </c>
      <c r="D229" s="35" t="s">
        <v>1625</v>
      </c>
      <c r="E229" s="20" t="s">
        <v>1626</v>
      </c>
      <c r="F229" s="21" t="s">
        <v>47</v>
      </c>
      <c r="G229" s="22">
        <v>701.11199999999997</v>
      </c>
      <c r="H229" s="22">
        <v>183.36038524</v>
      </c>
      <c r="I229" s="22">
        <f t="shared" si="8"/>
        <v>128556.17</v>
      </c>
    </row>
    <row r="230" spans="2:9" x14ac:dyDescent="0.25">
      <c r="B230" s="70"/>
      <c r="C230" s="23"/>
      <c r="D230" s="24" t="s">
        <v>536</v>
      </c>
      <c r="E230" s="28" t="s">
        <v>537</v>
      </c>
      <c r="F230" s="29"/>
      <c r="G230" s="27"/>
      <c r="H230" s="27"/>
      <c r="I230" s="33">
        <f>SUBTOTAL(9,I231)</f>
        <v>70363.92</v>
      </c>
    </row>
    <row r="231" spans="2:9" ht="24" x14ac:dyDescent="0.25">
      <c r="B231" s="69" t="s">
        <v>39</v>
      </c>
      <c r="C231" s="18" t="s">
        <v>538</v>
      </c>
      <c r="D231" s="19" t="s">
        <v>539</v>
      </c>
      <c r="E231" s="20" t="s">
        <v>540</v>
      </c>
      <c r="F231" s="21" t="s">
        <v>47</v>
      </c>
      <c r="G231" s="22">
        <v>2420</v>
      </c>
      <c r="H231" s="22">
        <v>29.076000000000001</v>
      </c>
      <c r="I231" s="22">
        <f>ROUND(G231*H231,2)</f>
        <v>70363.92</v>
      </c>
    </row>
    <row r="232" spans="2:9" x14ac:dyDescent="0.25">
      <c r="B232" s="70"/>
      <c r="C232" s="23"/>
      <c r="D232" s="24" t="s">
        <v>541</v>
      </c>
      <c r="E232" s="28" t="s">
        <v>542</v>
      </c>
      <c r="F232" s="29"/>
      <c r="G232" s="27"/>
      <c r="H232" s="27"/>
      <c r="I232" s="33">
        <f>SUBTOTAL(9,I233:I243)</f>
        <v>37281.42</v>
      </c>
    </row>
    <row r="233" spans="2:9" x14ac:dyDescent="0.25">
      <c r="B233" s="70"/>
      <c r="C233" s="23"/>
      <c r="D233" s="24" t="s">
        <v>543</v>
      </c>
      <c r="E233" s="28" t="s">
        <v>544</v>
      </c>
      <c r="F233" s="29"/>
      <c r="G233" s="27"/>
      <c r="H233" s="27"/>
      <c r="I233" s="33">
        <f>SUBTOTAL(9,I234:I235)</f>
        <v>12791.75</v>
      </c>
    </row>
    <row r="234" spans="2:9" ht="24" x14ac:dyDescent="0.25">
      <c r="B234" s="69" t="s">
        <v>39</v>
      </c>
      <c r="C234" s="18" t="s">
        <v>545</v>
      </c>
      <c r="D234" s="19" t="s">
        <v>546</v>
      </c>
      <c r="E234" s="44" t="s">
        <v>547</v>
      </c>
      <c r="F234" s="45" t="s">
        <v>43</v>
      </c>
      <c r="G234" s="22">
        <v>23</v>
      </c>
      <c r="H234" s="22">
        <v>474.39599999999996</v>
      </c>
      <c r="I234" s="22">
        <f>ROUND(G234*H234,2)</f>
        <v>10911.11</v>
      </c>
    </row>
    <row r="235" spans="2:9" ht="24" x14ac:dyDescent="0.25">
      <c r="B235" s="69" t="s">
        <v>39</v>
      </c>
      <c r="C235" s="18" t="s">
        <v>548</v>
      </c>
      <c r="D235" s="19" t="s">
        <v>549</v>
      </c>
      <c r="E235" s="20" t="s">
        <v>550</v>
      </c>
      <c r="F235" s="21" t="s">
        <v>75</v>
      </c>
      <c r="G235" s="22">
        <v>8</v>
      </c>
      <c r="H235" s="22">
        <v>235.08</v>
      </c>
      <c r="I235" s="22">
        <f>ROUND(G235*H235,2)</f>
        <v>1880.64</v>
      </c>
    </row>
    <row r="236" spans="2:9" x14ac:dyDescent="0.25">
      <c r="B236" s="70"/>
      <c r="C236" s="23"/>
      <c r="D236" s="24" t="s">
        <v>551</v>
      </c>
      <c r="E236" s="28" t="s">
        <v>552</v>
      </c>
      <c r="F236" s="29"/>
      <c r="G236" s="27"/>
      <c r="H236" s="27"/>
      <c r="I236" s="33">
        <f>SUBTOTAL(9,I237:I241)</f>
        <v>20358.89</v>
      </c>
    </row>
    <row r="237" spans="2:9" ht="24" x14ac:dyDescent="0.25">
      <c r="B237" s="69" t="s">
        <v>39</v>
      </c>
      <c r="C237" s="18" t="s">
        <v>553</v>
      </c>
      <c r="D237" s="19" t="s">
        <v>554</v>
      </c>
      <c r="E237" s="20" t="s">
        <v>555</v>
      </c>
      <c r="F237" s="21" t="s">
        <v>43</v>
      </c>
      <c r="G237" s="22">
        <v>6</v>
      </c>
      <c r="H237" s="22">
        <v>437.42400000000004</v>
      </c>
      <c r="I237" s="22">
        <f>ROUND(G237*H237,2)</f>
        <v>2624.54</v>
      </c>
    </row>
    <row r="238" spans="2:9" ht="24" x14ac:dyDescent="0.25">
      <c r="B238" s="69" t="s">
        <v>39</v>
      </c>
      <c r="C238" s="18" t="s">
        <v>556</v>
      </c>
      <c r="D238" s="19" t="s">
        <v>557</v>
      </c>
      <c r="E238" s="20" t="s">
        <v>558</v>
      </c>
      <c r="F238" s="21" t="s">
        <v>43</v>
      </c>
      <c r="G238" s="22">
        <v>18</v>
      </c>
      <c r="H238" s="22">
        <v>793.86</v>
      </c>
      <c r="I238" s="22">
        <f>ROUND(G238*H238,2)</f>
        <v>14289.48</v>
      </c>
    </row>
    <row r="239" spans="2:9" ht="24" x14ac:dyDescent="0.25">
      <c r="B239" s="69" t="s">
        <v>39</v>
      </c>
      <c r="C239" s="18" t="s">
        <v>559</v>
      </c>
      <c r="D239" s="19" t="s">
        <v>560</v>
      </c>
      <c r="E239" s="20" t="s">
        <v>561</v>
      </c>
      <c r="F239" s="21" t="s">
        <v>43</v>
      </c>
      <c r="G239" s="22">
        <v>3</v>
      </c>
      <c r="H239" s="22">
        <v>763.48800000000006</v>
      </c>
      <c r="I239" s="22">
        <f>ROUND(G239*H239,2)</f>
        <v>2290.46</v>
      </c>
    </row>
    <row r="240" spans="2:9" ht="24" x14ac:dyDescent="0.25">
      <c r="B240" s="69" t="s">
        <v>39</v>
      </c>
      <c r="C240" s="18" t="s">
        <v>562</v>
      </c>
      <c r="D240" s="19" t="s">
        <v>563</v>
      </c>
      <c r="E240" s="20" t="s">
        <v>564</v>
      </c>
      <c r="F240" s="21" t="s">
        <v>43</v>
      </c>
      <c r="G240" s="22">
        <v>3</v>
      </c>
      <c r="H240" s="22">
        <v>384.80400000000003</v>
      </c>
      <c r="I240" s="22">
        <f>ROUND(G240*H240,2)</f>
        <v>1154.4100000000001</v>
      </c>
    </row>
    <row r="241" spans="2:9" ht="24" x14ac:dyDescent="0.25">
      <c r="B241" s="69" t="s">
        <v>39</v>
      </c>
      <c r="C241" s="18" t="s">
        <v>565</v>
      </c>
      <c r="D241" s="19" t="s">
        <v>566</v>
      </c>
      <c r="E241" s="20" t="s">
        <v>567</v>
      </c>
      <c r="F241" s="21" t="s">
        <v>43</v>
      </c>
      <c r="G241" s="22">
        <v>0</v>
      </c>
      <c r="H241" s="22">
        <v>800.58</v>
      </c>
      <c r="I241" s="22">
        <f>ROUND(G241*H241,2)</f>
        <v>0</v>
      </c>
    </row>
    <row r="242" spans="2:9" x14ac:dyDescent="0.25">
      <c r="B242" s="70"/>
      <c r="C242" s="23"/>
      <c r="D242" s="24" t="s">
        <v>568</v>
      </c>
      <c r="E242" s="28" t="s">
        <v>569</v>
      </c>
      <c r="F242" s="29"/>
      <c r="G242" s="27"/>
      <c r="H242" s="27"/>
      <c r="I242" s="33">
        <f>SUBTOTAL(9,I243)</f>
        <v>4130.78</v>
      </c>
    </row>
    <row r="243" spans="2:9" ht="24" x14ac:dyDescent="0.25">
      <c r="B243" s="69" t="s">
        <v>39</v>
      </c>
      <c r="C243" s="18" t="s">
        <v>570</v>
      </c>
      <c r="D243" s="19" t="s">
        <v>571</v>
      </c>
      <c r="E243" s="20" t="s">
        <v>572</v>
      </c>
      <c r="F243" s="21" t="s">
        <v>47</v>
      </c>
      <c r="G243" s="22">
        <v>6.5570499999999985</v>
      </c>
      <c r="H243" s="22">
        <v>629.97607579944736</v>
      </c>
      <c r="I243" s="22">
        <f>ROUND(G243*H243,2)</f>
        <v>4130.78</v>
      </c>
    </row>
    <row r="244" spans="2:9" x14ac:dyDescent="0.25">
      <c r="B244" s="73"/>
      <c r="C244" s="38"/>
      <c r="D244" s="39" t="s">
        <v>573</v>
      </c>
      <c r="E244" s="14" t="s">
        <v>574</v>
      </c>
      <c r="F244" s="137"/>
      <c r="G244" s="16"/>
      <c r="H244" s="16"/>
      <c r="I244" s="16">
        <f>SUBTOTAL(9,I245:I451)</f>
        <v>3513891.0400000005</v>
      </c>
    </row>
    <row r="245" spans="2:9" x14ac:dyDescent="0.25">
      <c r="B245" s="70"/>
      <c r="C245" s="23"/>
      <c r="D245" s="24" t="s">
        <v>575</v>
      </c>
      <c r="E245" s="28" t="s">
        <v>576</v>
      </c>
      <c r="F245" s="29"/>
      <c r="G245" s="27"/>
      <c r="H245" s="27"/>
      <c r="I245" s="33">
        <f>SUBTOTAL(9,I246:I261)</f>
        <v>32867.83</v>
      </c>
    </row>
    <row r="246" spans="2:9" ht="24" x14ac:dyDescent="0.25">
      <c r="B246" s="69" t="s">
        <v>39</v>
      </c>
      <c r="C246" s="18" t="s">
        <v>577</v>
      </c>
      <c r="D246" s="19" t="s">
        <v>578</v>
      </c>
      <c r="E246" s="20" t="s">
        <v>579</v>
      </c>
      <c r="F246" s="21" t="s">
        <v>75</v>
      </c>
      <c r="G246" s="22">
        <v>7.6373500170751605</v>
      </c>
      <c r="H246" s="22">
        <v>96.647658985083282</v>
      </c>
      <c r="I246" s="22">
        <f t="shared" ref="I246:I261" si="9">ROUND(G246*H246,2)</f>
        <v>738.13</v>
      </c>
    </row>
    <row r="247" spans="2:9" ht="24" x14ac:dyDescent="0.25">
      <c r="B247" s="69" t="s">
        <v>39</v>
      </c>
      <c r="C247" s="18" t="s">
        <v>580</v>
      </c>
      <c r="D247" s="19" t="s">
        <v>581</v>
      </c>
      <c r="E247" s="20" t="s">
        <v>582</v>
      </c>
      <c r="F247" s="21" t="s">
        <v>75</v>
      </c>
      <c r="G247" s="22">
        <v>0</v>
      </c>
      <c r="H247" s="22">
        <v>143.74807781517504</v>
      </c>
      <c r="I247" s="22">
        <f t="shared" si="9"/>
        <v>0</v>
      </c>
    </row>
    <row r="248" spans="2:9" ht="24" x14ac:dyDescent="0.25">
      <c r="B248" s="69" t="s">
        <v>39</v>
      </c>
      <c r="C248" s="18" t="s">
        <v>583</v>
      </c>
      <c r="D248" s="19" t="s">
        <v>584</v>
      </c>
      <c r="E248" s="20" t="s">
        <v>585</v>
      </c>
      <c r="F248" s="21" t="s">
        <v>43</v>
      </c>
      <c r="G248" s="22">
        <v>3</v>
      </c>
      <c r="H248" s="22">
        <v>149.79600000000002</v>
      </c>
      <c r="I248" s="22">
        <f t="shared" si="9"/>
        <v>449.39</v>
      </c>
    </row>
    <row r="249" spans="2:9" ht="24" x14ac:dyDescent="0.25">
      <c r="B249" s="69" t="s">
        <v>39</v>
      </c>
      <c r="C249" s="18" t="s">
        <v>586</v>
      </c>
      <c r="D249" s="19" t="s">
        <v>587</v>
      </c>
      <c r="E249" s="20" t="s">
        <v>588</v>
      </c>
      <c r="F249" s="21" t="s">
        <v>43</v>
      </c>
      <c r="G249" s="22">
        <v>58</v>
      </c>
      <c r="H249" s="22">
        <v>109.83599999999998</v>
      </c>
      <c r="I249" s="22">
        <f t="shared" si="9"/>
        <v>6370.49</v>
      </c>
    </row>
    <row r="250" spans="2:9" ht="24" x14ac:dyDescent="0.25">
      <c r="B250" s="69" t="s">
        <v>39</v>
      </c>
      <c r="C250" s="18" t="s">
        <v>589</v>
      </c>
      <c r="D250" s="19" t="s">
        <v>590</v>
      </c>
      <c r="E250" s="20" t="s">
        <v>591</v>
      </c>
      <c r="F250" s="21" t="s">
        <v>75</v>
      </c>
      <c r="G250" s="22">
        <v>1112.588321351099</v>
      </c>
      <c r="H250" s="22">
        <v>14.232002705880603</v>
      </c>
      <c r="I250" s="22">
        <f t="shared" si="9"/>
        <v>15834.36</v>
      </c>
    </row>
    <row r="251" spans="2:9" x14ac:dyDescent="0.25">
      <c r="B251" s="72" t="s">
        <v>134</v>
      </c>
      <c r="C251" s="18" t="s">
        <v>592</v>
      </c>
      <c r="D251" s="19" t="s">
        <v>593</v>
      </c>
      <c r="E251" s="20" t="s">
        <v>594</v>
      </c>
      <c r="F251" s="21" t="s">
        <v>595</v>
      </c>
      <c r="G251" s="22">
        <v>58</v>
      </c>
      <c r="H251" s="22">
        <v>79.185103448275882</v>
      </c>
      <c r="I251" s="22">
        <f t="shared" si="9"/>
        <v>4592.74</v>
      </c>
    </row>
    <row r="252" spans="2:9" ht="48" x14ac:dyDescent="0.25">
      <c r="B252" s="72" t="s">
        <v>134</v>
      </c>
      <c r="C252" s="18" t="s">
        <v>596</v>
      </c>
      <c r="D252" s="19" t="s">
        <v>597</v>
      </c>
      <c r="E252" s="20" t="s">
        <v>598</v>
      </c>
      <c r="F252" s="21" t="s">
        <v>75</v>
      </c>
      <c r="G252" s="22">
        <v>90</v>
      </c>
      <c r="H252" s="22">
        <v>15.419971815410259</v>
      </c>
      <c r="I252" s="22">
        <f t="shared" si="9"/>
        <v>1387.8</v>
      </c>
    </row>
    <row r="253" spans="2:9" ht="24" x14ac:dyDescent="0.25">
      <c r="B253" s="69" t="s">
        <v>39</v>
      </c>
      <c r="C253" s="18" t="s">
        <v>599</v>
      </c>
      <c r="D253" s="19" t="s">
        <v>600</v>
      </c>
      <c r="E253" s="44" t="s">
        <v>601</v>
      </c>
      <c r="F253" s="45" t="s">
        <v>43</v>
      </c>
      <c r="G253" s="22">
        <v>1</v>
      </c>
      <c r="H253" s="22">
        <v>267.67200000000003</v>
      </c>
      <c r="I253" s="22">
        <f t="shared" si="9"/>
        <v>267.67</v>
      </c>
    </row>
    <row r="254" spans="2:9" ht="36" x14ac:dyDescent="0.25">
      <c r="B254" s="69" t="s">
        <v>39</v>
      </c>
      <c r="C254" s="18" t="s">
        <v>602</v>
      </c>
      <c r="D254" s="19" t="s">
        <v>603</v>
      </c>
      <c r="E254" s="20" t="s">
        <v>604</v>
      </c>
      <c r="F254" s="21" t="s">
        <v>43</v>
      </c>
      <c r="G254" s="22">
        <v>1</v>
      </c>
      <c r="H254" s="22">
        <v>345.61199999999997</v>
      </c>
      <c r="I254" s="22">
        <f t="shared" si="9"/>
        <v>345.61</v>
      </c>
    </row>
    <row r="255" spans="2:9" ht="24" x14ac:dyDescent="0.25">
      <c r="B255" s="69" t="s">
        <v>39</v>
      </c>
      <c r="C255" s="18" t="s">
        <v>605</v>
      </c>
      <c r="D255" s="19" t="s">
        <v>606</v>
      </c>
      <c r="E255" s="20" t="s">
        <v>607</v>
      </c>
      <c r="F255" s="21" t="s">
        <v>43</v>
      </c>
      <c r="G255" s="22">
        <v>1</v>
      </c>
      <c r="H255" s="22">
        <v>1533.2160000000001</v>
      </c>
      <c r="I255" s="22">
        <f t="shared" si="9"/>
        <v>1533.22</v>
      </c>
    </row>
    <row r="256" spans="2:9" ht="24" x14ac:dyDescent="0.25">
      <c r="B256" s="69" t="s">
        <v>39</v>
      </c>
      <c r="C256" s="18" t="s">
        <v>608</v>
      </c>
      <c r="D256" s="19" t="s">
        <v>609</v>
      </c>
      <c r="E256" s="20" t="s">
        <v>610</v>
      </c>
      <c r="F256" s="21" t="s">
        <v>47</v>
      </c>
      <c r="G256" s="22">
        <v>1</v>
      </c>
      <c r="H256" s="22">
        <v>96.108287552342503</v>
      </c>
      <c r="I256" s="22">
        <f t="shared" si="9"/>
        <v>96.11</v>
      </c>
    </row>
    <row r="257" spans="2:9" ht="24" x14ac:dyDescent="0.25">
      <c r="B257" s="69" t="s">
        <v>39</v>
      </c>
      <c r="C257" s="18" t="s">
        <v>611</v>
      </c>
      <c r="D257" s="19" t="s">
        <v>612</v>
      </c>
      <c r="E257" s="20" t="s">
        <v>613</v>
      </c>
      <c r="F257" s="21" t="s">
        <v>122</v>
      </c>
      <c r="G257" s="22">
        <v>12.995800000000001</v>
      </c>
      <c r="H257" s="22">
        <v>58.704245392289167</v>
      </c>
      <c r="I257" s="22">
        <f t="shared" si="9"/>
        <v>762.91</v>
      </c>
    </row>
    <row r="258" spans="2:9" ht="24" x14ac:dyDescent="0.25">
      <c r="B258" s="69" t="s">
        <v>39</v>
      </c>
      <c r="C258" s="18" t="s">
        <v>614</v>
      </c>
      <c r="D258" s="19" t="s">
        <v>615</v>
      </c>
      <c r="E258" s="20" t="s">
        <v>616</v>
      </c>
      <c r="F258" s="21" t="s">
        <v>122</v>
      </c>
      <c r="G258" s="22">
        <v>10.555800000000001</v>
      </c>
      <c r="H258" s="22">
        <v>37.656385965945155</v>
      </c>
      <c r="I258" s="22">
        <f t="shared" si="9"/>
        <v>397.49</v>
      </c>
    </row>
    <row r="259" spans="2:9" ht="24" x14ac:dyDescent="0.25">
      <c r="B259" s="69" t="s">
        <v>39</v>
      </c>
      <c r="C259" s="18" t="s">
        <v>617</v>
      </c>
      <c r="D259" s="19" t="s">
        <v>618</v>
      </c>
      <c r="E259" s="20" t="s">
        <v>619</v>
      </c>
      <c r="F259" s="21" t="s">
        <v>122</v>
      </c>
      <c r="G259" s="22">
        <v>1.08</v>
      </c>
      <c r="H259" s="22">
        <v>28.381379879863459</v>
      </c>
      <c r="I259" s="22">
        <f t="shared" si="9"/>
        <v>30.65</v>
      </c>
    </row>
    <row r="260" spans="2:9" ht="24" x14ac:dyDescent="0.25">
      <c r="B260" s="69" t="s">
        <v>39</v>
      </c>
      <c r="C260" s="18" t="s">
        <v>620</v>
      </c>
      <c r="D260" s="19" t="s">
        <v>621</v>
      </c>
      <c r="E260" s="20" t="s">
        <v>622</v>
      </c>
      <c r="F260" s="21" t="s">
        <v>122</v>
      </c>
      <c r="G260" s="22">
        <v>1.0811313660534967</v>
      </c>
      <c r="H260" s="22">
        <v>46.318145576327794</v>
      </c>
      <c r="I260" s="22">
        <f t="shared" si="9"/>
        <v>50.08</v>
      </c>
    </row>
    <row r="261" spans="2:9" ht="36" x14ac:dyDescent="0.25">
      <c r="B261" s="69" t="s">
        <v>39</v>
      </c>
      <c r="C261" s="18" t="s">
        <v>623</v>
      </c>
      <c r="D261" s="19" t="s">
        <v>624</v>
      </c>
      <c r="E261" s="20" t="s">
        <v>625</v>
      </c>
      <c r="F261" s="21" t="s">
        <v>122</v>
      </c>
      <c r="G261" s="22">
        <v>0.83192562685997284</v>
      </c>
      <c r="H261" s="22">
        <v>13.443509418279355</v>
      </c>
      <c r="I261" s="22">
        <f t="shared" si="9"/>
        <v>11.18</v>
      </c>
    </row>
    <row r="262" spans="2:9" x14ac:dyDescent="0.25">
      <c r="B262" s="70"/>
      <c r="C262" s="23"/>
      <c r="D262" s="24" t="s">
        <v>626</v>
      </c>
      <c r="E262" s="28" t="s">
        <v>627</v>
      </c>
      <c r="F262" s="29"/>
      <c r="G262" s="46"/>
      <c r="H262" s="27"/>
      <c r="I262" s="33">
        <f>SUBTOTAL(9,I263:I286)</f>
        <v>51950.87999999999</v>
      </c>
    </row>
    <row r="263" spans="2:9" ht="36" x14ac:dyDescent="0.25">
      <c r="B263" s="72" t="s">
        <v>134</v>
      </c>
      <c r="C263" s="18" t="s">
        <v>628</v>
      </c>
      <c r="D263" s="19" t="s">
        <v>629</v>
      </c>
      <c r="E263" s="20" t="s">
        <v>630</v>
      </c>
      <c r="F263" s="21" t="s">
        <v>420</v>
      </c>
      <c r="G263" s="22">
        <v>18.899999999999999</v>
      </c>
      <c r="H263" s="22">
        <v>39.464908761040199</v>
      </c>
      <c r="I263" s="22">
        <f t="shared" ref="I263:I286" si="10">ROUND(G263*H263,2)</f>
        <v>745.89</v>
      </c>
    </row>
    <row r="264" spans="2:9" ht="24" x14ac:dyDescent="0.25">
      <c r="B264" s="72" t="s">
        <v>134</v>
      </c>
      <c r="C264" s="18" t="s">
        <v>631</v>
      </c>
      <c r="D264" s="19" t="s">
        <v>632</v>
      </c>
      <c r="E264" s="20" t="s">
        <v>633</v>
      </c>
      <c r="F264" s="21" t="s">
        <v>420</v>
      </c>
      <c r="G264" s="22">
        <v>33</v>
      </c>
      <c r="H264" s="22">
        <v>47.010039764747724</v>
      </c>
      <c r="I264" s="22">
        <f t="shared" si="10"/>
        <v>1551.33</v>
      </c>
    </row>
    <row r="265" spans="2:9" ht="24" x14ac:dyDescent="0.25">
      <c r="B265" s="72" t="s">
        <v>134</v>
      </c>
      <c r="C265" s="18" t="s">
        <v>634</v>
      </c>
      <c r="D265" s="19" t="s">
        <v>635</v>
      </c>
      <c r="E265" s="20" t="s">
        <v>636</v>
      </c>
      <c r="F265" s="21" t="s">
        <v>420</v>
      </c>
      <c r="G265" s="22">
        <v>0</v>
      </c>
      <c r="H265" s="22">
        <v>55.049891629970617</v>
      </c>
      <c r="I265" s="22">
        <f t="shared" si="10"/>
        <v>0</v>
      </c>
    </row>
    <row r="266" spans="2:9" ht="24" x14ac:dyDescent="0.25">
      <c r="B266" s="69" t="s">
        <v>39</v>
      </c>
      <c r="C266" s="18" t="s">
        <v>577</v>
      </c>
      <c r="D266" s="19" t="s">
        <v>637</v>
      </c>
      <c r="E266" s="20" t="s">
        <v>579</v>
      </c>
      <c r="F266" s="21" t="s">
        <v>75</v>
      </c>
      <c r="G266" s="22">
        <v>179.79999999999998</v>
      </c>
      <c r="H266" s="22">
        <v>96.647997707885168</v>
      </c>
      <c r="I266" s="22">
        <f t="shared" si="10"/>
        <v>17377.310000000001</v>
      </c>
    </row>
    <row r="267" spans="2:9" ht="24" x14ac:dyDescent="0.25">
      <c r="B267" s="69" t="s">
        <v>39</v>
      </c>
      <c r="C267" s="18" t="s">
        <v>580</v>
      </c>
      <c r="D267" s="19" t="s">
        <v>638</v>
      </c>
      <c r="E267" s="20" t="s">
        <v>582</v>
      </c>
      <c r="F267" s="21" t="s">
        <v>75</v>
      </c>
      <c r="G267" s="22">
        <v>107.43</v>
      </c>
      <c r="H267" s="22">
        <v>143.74796320054901</v>
      </c>
      <c r="I267" s="22">
        <f t="shared" si="10"/>
        <v>15442.84</v>
      </c>
    </row>
    <row r="268" spans="2:9" ht="48" x14ac:dyDescent="0.25">
      <c r="B268" s="72" t="s">
        <v>134</v>
      </c>
      <c r="C268" s="18" t="s">
        <v>639</v>
      </c>
      <c r="D268" s="19" t="s">
        <v>640</v>
      </c>
      <c r="E268" s="20" t="s">
        <v>641</v>
      </c>
      <c r="F268" s="21" t="s">
        <v>75</v>
      </c>
      <c r="G268" s="22">
        <v>127.00000000000001</v>
      </c>
      <c r="H268" s="22">
        <v>16.692000170880874</v>
      </c>
      <c r="I268" s="22">
        <f t="shared" si="10"/>
        <v>2119.88</v>
      </c>
    </row>
    <row r="269" spans="2:9" ht="48" x14ac:dyDescent="0.25">
      <c r="B269" s="72" t="s">
        <v>134</v>
      </c>
      <c r="C269" s="18" t="s">
        <v>596</v>
      </c>
      <c r="D269" s="19" t="s">
        <v>642</v>
      </c>
      <c r="E269" s="20" t="s">
        <v>598</v>
      </c>
      <c r="F269" s="21" t="s">
        <v>75</v>
      </c>
      <c r="G269" s="22">
        <v>109</v>
      </c>
      <c r="H269" s="22">
        <v>15.420010697488857</v>
      </c>
      <c r="I269" s="22">
        <f t="shared" si="10"/>
        <v>1680.78</v>
      </c>
    </row>
    <row r="270" spans="2:9" ht="24" x14ac:dyDescent="0.25">
      <c r="B270" s="69" t="s">
        <v>39</v>
      </c>
      <c r="C270" s="18" t="s">
        <v>643</v>
      </c>
      <c r="D270" s="19" t="s">
        <v>644</v>
      </c>
      <c r="E270" s="20" t="s">
        <v>645</v>
      </c>
      <c r="F270" s="21" t="s">
        <v>43</v>
      </c>
      <c r="G270" s="22">
        <v>8</v>
      </c>
      <c r="H270" s="22">
        <v>75.600000000000009</v>
      </c>
      <c r="I270" s="22">
        <f t="shared" si="10"/>
        <v>604.79999999999995</v>
      </c>
    </row>
    <row r="271" spans="2:9" ht="24" x14ac:dyDescent="0.25">
      <c r="B271" s="69" t="s">
        <v>39</v>
      </c>
      <c r="C271" s="18" t="s">
        <v>646</v>
      </c>
      <c r="D271" s="19" t="s">
        <v>647</v>
      </c>
      <c r="E271" s="20" t="s">
        <v>648</v>
      </c>
      <c r="F271" s="21" t="s">
        <v>43</v>
      </c>
      <c r="G271" s="22">
        <v>0</v>
      </c>
      <c r="H271" s="22">
        <v>391.65600000000001</v>
      </c>
      <c r="I271" s="22">
        <f t="shared" si="10"/>
        <v>0</v>
      </c>
    </row>
    <row r="272" spans="2:9" ht="24" x14ac:dyDescent="0.25">
      <c r="B272" s="69" t="s">
        <v>39</v>
      </c>
      <c r="C272" s="18" t="s">
        <v>649</v>
      </c>
      <c r="D272" s="19" t="s">
        <v>650</v>
      </c>
      <c r="E272" s="20" t="s">
        <v>651</v>
      </c>
      <c r="F272" s="21" t="s">
        <v>43</v>
      </c>
      <c r="G272" s="22">
        <v>0</v>
      </c>
      <c r="H272" s="22">
        <v>38.927999999999997</v>
      </c>
      <c r="I272" s="22">
        <f t="shared" si="10"/>
        <v>0</v>
      </c>
    </row>
    <row r="273" spans="2:9" ht="24" x14ac:dyDescent="0.25">
      <c r="B273" s="69" t="s">
        <v>39</v>
      </c>
      <c r="C273" s="18" t="s">
        <v>652</v>
      </c>
      <c r="D273" s="19" t="s">
        <v>653</v>
      </c>
      <c r="E273" s="20" t="s">
        <v>654</v>
      </c>
      <c r="F273" s="21" t="s">
        <v>75</v>
      </c>
      <c r="G273" s="22">
        <v>50.239999999999995</v>
      </c>
      <c r="H273" s="22">
        <v>13.391883215742112</v>
      </c>
      <c r="I273" s="22">
        <f t="shared" si="10"/>
        <v>672.81</v>
      </c>
    </row>
    <row r="274" spans="2:9" ht="24" x14ac:dyDescent="0.25">
      <c r="B274" s="69" t="s">
        <v>39</v>
      </c>
      <c r="C274" s="18" t="s">
        <v>655</v>
      </c>
      <c r="D274" s="19" t="s">
        <v>656</v>
      </c>
      <c r="E274" s="20" t="s">
        <v>657</v>
      </c>
      <c r="F274" s="21" t="s">
        <v>75</v>
      </c>
      <c r="G274" s="22">
        <v>0</v>
      </c>
      <c r="H274" s="22">
        <v>19.391841168716095</v>
      </c>
      <c r="I274" s="22">
        <f t="shared" si="10"/>
        <v>0</v>
      </c>
    </row>
    <row r="275" spans="2:9" ht="24" x14ac:dyDescent="0.25">
      <c r="B275" s="69" t="s">
        <v>39</v>
      </c>
      <c r="C275" s="18" t="s">
        <v>658</v>
      </c>
      <c r="D275" s="19" t="s">
        <v>659</v>
      </c>
      <c r="E275" s="20" t="s">
        <v>660</v>
      </c>
      <c r="F275" s="21" t="s">
        <v>75</v>
      </c>
      <c r="G275" s="22">
        <v>50.237893294137258</v>
      </c>
      <c r="H275" s="22">
        <v>9.3120943042130797</v>
      </c>
      <c r="I275" s="22">
        <f t="shared" si="10"/>
        <v>467.82</v>
      </c>
    </row>
    <row r="276" spans="2:9" ht="24" x14ac:dyDescent="0.25">
      <c r="B276" s="69" t="s">
        <v>39</v>
      </c>
      <c r="C276" s="18" t="s">
        <v>661</v>
      </c>
      <c r="D276" s="19" t="s">
        <v>662</v>
      </c>
      <c r="E276" s="20" t="s">
        <v>663</v>
      </c>
      <c r="F276" s="21" t="s">
        <v>75</v>
      </c>
      <c r="G276" s="22">
        <v>0</v>
      </c>
      <c r="H276" s="22">
        <v>14.771973776896616</v>
      </c>
      <c r="I276" s="22">
        <f t="shared" si="10"/>
        <v>0</v>
      </c>
    </row>
    <row r="277" spans="2:9" ht="36" x14ac:dyDescent="0.25">
      <c r="B277" s="69" t="s">
        <v>39</v>
      </c>
      <c r="C277" s="18" t="s">
        <v>664</v>
      </c>
      <c r="D277" s="19" t="s">
        <v>665</v>
      </c>
      <c r="E277" s="20" t="s">
        <v>666</v>
      </c>
      <c r="F277" s="21" t="s">
        <v>43</v>
      </c>
      <c r="G277" s="22">
        <v>2</v>
      </c>
      <c r="H277" s="22">
        <v>374.4</v>
      </c>
      <c r="I277" s="22">
        <f t="shared" si="10"/>
        <v>748.8</v>
      </c>
    </row>
    <row r="278" spans="2:9" ht="36" x14ac:dyDescent="0.25">
      <c r="B278" s="69" t="s">
        <v>134</v>
      </c>
      <c r="C278" s="18" t="s">
        <v>667</v>
      </c>
      <c r="D278" s="19" t="s">
        <v>668</v>
      </c>
      <c r="E278" s="20" t="s">
        <v>669</v>
      </c>
      <c r="F278" s="21" t="s">
        <v>420</v>
      </c>
      <c r="G278" s="22">
        <v>1.5</v>
      </c>
      <c r="H278" s="22">
        <v>806.88275394225582</v>
      </c>
      <c r="I278" s="22">
        <f t="shared" si="10"/>
        <v>1210.32</v>
      </c>
    </row>
    <row r="279" spans="2:9" ht="24" x14ac:dyDescent="0.25">
      <c r="B279" s="69" t="s">
        <v>39</v>
      </c>
      <c r="C279" s="18" t="s">
        <v>670</v>
      </c>
      <c r="D279" s="19" t="s">
        <v>671</v>
      </c>
      <c r="E279" s="44" t="s">
        <v>672</v>
      </c>
      <c r="F279" s="45" t="s">
        <v>43</v>
      </c>
      <c r="G279" s="22">
        <v>1</v>
      </c>
      <c r="H279" s="22">
        <v>2222.1</v>
      </c>
      <c r="I279" s="22">
        <f t="shared" si="10"/>
        <v>2222.1</v>
      </c>
    </row>
    <row r="280" spans="2:9" ht="24" x14ac:dyDescent="0.25">
      <c r="B280" s="69" t="s">
        <v>39</v>
      </c>
      <c r="C280" s="18" t="s">
        <v>608</v>
      </c>
      <c r="D280" s="19" t="s">
        <v>673</v>
      </c>
      <c r="E280" s="20" t="s">
        <v>610</v>
      </c>
      <c r="F280" s="21" t="s">
        <v>47</v>
      </c>
      <c r="G280" s="22">
        <v>0.62000000000000011</v>
      </c>
      <c r="H280" s="22">
        <v>96.106838017711652</v>
      </c>
      <c r="I280" s="22">
        <f t="shared" si="10"/>
        <v>59.59</v>
      </c>
    </row>
    <row r="281" spans="2:9" ht="24" x14ac:dyDescent="0.25">
      <c r="B281" s="69" t="s">
        <v>39</v>
      </c>
      <c r="C281" s="18" t="s">
        <v>611</v>
      </c>
      <c r="D281" s="19" t="s">
        <v>674</v>
      </c>
      <c r="E281" s="20" t="s">
        <v>613</v>
      </c>
      <c r="F281" s="21" t="s">
        <v>122</v>
      </c>
      <c r="G281" s="22">
        <v>38</v>
      </c>
      <c r="H281" s="22">
        <v>58.703989517066447</v>
      </c>
      <c r="I281" s="22">
        <f t="shared" si="10"/>
        <v>2230.75</v>
      </c>
    </row>
    <row r="282" spans="2:9" ht="24" x14ac:dyDescent="0.25">
      <c r="B282" s="69" t="s">
        <v>39</v>
      </c>
      <c r="C282" s="18" t="s">
        <v>614</v>
      </c>
      <c r="D282" s="19" t="s">
        <v>675</v>
      </c>
      <c r="E282" s="20" t="s">
        <v>616</v>
      </c>
      <c r="F282" s="21" t="s">
        <v>122</v>
      </c>
      <c r="G282" s="22">
        <v>34</v>
      </c>
      <c r="H282" s="22">
        <v>37.656053544159896</v>
      </c>
      <c r="I282" s="22">
        <f t="shared" si="10"/>
        <v>1280.31</v>
      </c>
    </row>
    <row r="283" spans="2:9" ht="24" x14ac:dyDescent="0.25">
      <c r="B283" s="69" t="s">
        <v>39</v>
      </c>
      <c r="C283" s="18" t="s">
        <v>617</v>
      </c>
      <c r="D283" s="19" t="s">
        <v>676</v>
      </c>
      <c r="E283" s="20" t="s">
        <v>619</v>
      </c>
      <c r="F283" s="21" t="s">
        <v>122</v>
      </c>
      <c r="G283" s="22">
        <v>5</v>
      </c>
      <c r="H283" s="22">
        <v>28.380965640758003</v>
      </c>
      <c r="I283" s="22">
        <f t="shared" si="10"/>
        <v>141.9</v>
      </c>
    </row>
    <row r="284" spans="2:9" ht="24" x14ac:dyDescent="0.25">
      <c r="B284" s="69" t="s">
        <v>39</v>
      </c>
      <c r="C284" s="18" t="s">
        <v>620</v>
      </c>
      <c r="D284" s="19" t="s">
        <v>677</v>
      </c>
      <c r="E284" s="20" t="s">
        <v>622</v>
      </c>
      <c r="F284" s="21" t="s">
        <v>122</v>
      </c>
      <c r="G284" s="22">
        <v>5</v>
      </c>
      <c r="H284" s="22">
        <v>46.319069648178434</v>
      </c>
      <c r="I284" s="22">
        <f t="shared" si="10"/>
        <v>231.6</v>
      </c>
    </row>
    <row r="285" spans="2:9" ht="36" x14ac:dyDescent="0.25">
      <c r="B285" s="69" t="s">
        <v>39</v>
      </c>
      <c r="C285" s="18" t="s">
        <v>623</v>
      </c>
      <c r="D285" s="19" t="s">
        <v>678</v>
      </c>
      <c r="E285" s="20" t="s">
        <v>625</v>
      </c>
      <c r="F285" s="21" t="s">
        <v>122</v>
      </c>
      <c r="G285" s="22">
        <v>3.9000000000000004</v>
      </c>
      <c r="H285" s="22">
        <v>13.440701690256432</v>
      </c>
      <c r="I285" s="22">
        <f t="shared" si="10"/>
        <v>52.42</v>
      </c>
    </row>
    <row r="286" spans="2:9" ht="24" x14ac:dyDescent="0.25">
      <c r="B286" s="69" t="s">
        <v>39</v>
      </c>
      <c r="C286" s="18" t="s">
        <v>679</v>
      </c>
      <c r="D286" s="19" t="s">
        <v>680</v>
      </c>
      <c r="E286" s="20" t="s">
        <v>681</v>
      </c>
      <c r="F286" s="21" t="s">
        <v>122</v>
      </c>
      <c r="G286" s="22">
        <v>20.55</v>
      </c>
      <c r="H286" s="22">
        <v>151.31999416239756</v>
      </c>
      <c r="I286" s="22">
        <f t="shared" si="10"/>
        <v>3109.63</v>
      </c>
    </row>
    <row r="287" spans="2:9" x14ac:dyDescent="0.25">
      <c r="B287" s="70"/>
      <c r="C287" s="23"/>
      <c r="D287" s="24" t="s">
        <v>682</v>
      </c>
      <c r="E287" s="28" t="s">
        <v>683</v>
      </c>
      <c r="F287" s="29"/>
      <c r="G287" s="46"/>
      <c r="H287" s="27"/>
      <c r="I287" s="33">
        <f>SUBTOTAL(9,I288:I329)</f>
        <v>31463.609999999997</v>
      </c>
    </row>
    <row r="288" spans="2:9" ht="24" x14ac:dyDescent="0.25">
      <c r="B288" s="69" t="s">
        <v>39</v>
      </c>
      <c r="C288" s="18" t="s">
        <v>684</v>
      </c>
      <c r="D288" s="19" t="s">
        <v>685</v>
      </c>
      <c r="E288" s="20" t="s">
        <v>686</v>
      </c>
      <c r="F288" s="21" t="s">
        <v>75</v>
      </c>
      <c r="G288" s="22">
        <v>212</v>
      </c>
      <c r="H288" s="22">
        <v>28.835993981951276</v>
      </c>
      <c r="I288" s="22">
        <f t="shared" ref="I288:I329" si="11">ROUND(G288*H288,2)</f>
        <v>6113.23</v>
      </c>
    </row>
    <row r="289" spans="2:9" ht="24" x14ac:dyDescent="0.25">
      <c r="B289" s="69" t="s">
        <v>39</v>
      </c>
      <c r="C289" s="18" t="s">
        <v>687</v>
      </c>
      <c r="D289" s="19" t="s">
        <v>688</v>
      </c>
      <c r="E289" s="20" t="s">
        <v>689</v>
      </c>
      <c r="F289" s="21" t="s">
        <v>75</v>
      </c>
      <c r="G289" s="22">
        <v>187.95815951113545</v>
      </c>
      <c r="H289" s="22">
        <v>38.520019661987924</v>
      </c>
      <c r="I289" s="22">
        <f t="shared" si="11"/>
        <v>7240.15</v>
      </c>
    </row>
    <row r="290" spans="2:9" ht="24" x14ac:dyDescent="0.25">
      <c r="B290" s="69" t="s">
        <v>39</v>
      </c>
      <c r="C290" s="18" t="s">
        <v>690</v>
      </c>
      <c r="D290" s="19" t="s">
        <v>691</v>
      </c>
      <c r="E290" s="20" t="s">
        <v>692</v>
      </c>
      <c r="F290" s="21" t="s">
        <v>75</v>
      </c>
      <c r="G290" s="22">
        <v>78.99799999999999</v>
      </c>
      <c r="H290" s="22">
        <v>48.108031139645043</v>
      </c>
      <c r="I290" s="22">
        <f t="shared" si="11"/>
        <v>3800.44</v>
      </c>
    </row>
    <row r="291" spans="2:9" ht="24" x14ac:dyDescent="0.25">
      <c r="B291" s="69" t="s">
        <v>39</v>
      </c>
      <c r="C291" s="18" t="s">
        <v>693</v>
      </c>
      <c r="D291" s="19" t="s">
        <v>694</v>
      </c>
      <c r="E291" s="20" t="s">
        <v>695</v>
      </c>
      <c r="F291" s="21" t="s">
        <v>75</v>
      </c>
      <c r="G291" s="22">
        <v>18</v>
      </c>
      <c r="H291" s="22">
        <v>54.82804363605208</v>
      </c>
      <c r="I291" s="22">
        <f t="shared" si="11"/>
        <v>986.9</v>
      </c>
    </row>
    <row r="292" spans="2:9" ht="24" x14ac:dyDescent="0.25">
      <c r="B292" s="69" t="s">
        <v>39</v>
      </c>
      <c r="C292" s="18" t="s">
        <v>696</v>
      </c>
      <c r="D292" s="19" t="s">
        <v>697</v>
      </c>
      <c r="E292" s="20" t="s">
        <v>698</v>
      </c>
      <c r="F292" s="21" t="s">
        <v>75</v>
      </c>
      <c r="G292" s="22">
        <v>0</v>
      </c>
      <c r="H292" s="22">
        <v>76.476022724279915</v>
      </c>
      <c r="I292" s="22">
        <f t="shared" si="11"/>
        <v>0</v>
      </c>
    </row>
    <row r="293" spans="2:9" ht="24" x14ac:dyDescent="0.25">
      <c r="B293" s="69" t="s">
        <v>39</v>
      </c>
      <c r="C293" s="18" t="s">
        <v>699</v>
      </c>
      <c r="D293" s="19" t="s">
        <v>700</v>
      </c>
      <c r="E293" s="44" t="s">
        <v>701</v>
      </c>
      <c r="F293" s="45" t="s">
        <v>75</v>
      </c>
      <c r="G293" s="22">
        <v>12.398295482264871</v>
      </c>
      <c r="H293" s="22">
        <v>114.1202032185744</v>
      </c>
      <c r="I293" s="22">
        <f t="shared" si="11"/>
        <v>1414.9</v>
      </c>
    </row>
    <row r="294" spans="2:9" ht="24" x14ac:dyDescent="0.25">
      <c r="B294" s="69" t="s">
        <v>39</v>
      </c>
      <c r="C294" s="18" t="s">
        <v>702</v>
      </c>
      <c r="D294" s="19" t="s">
        <v>703</v>
      </c>
      <c r="E294" s="20" t="s">
        <v>704</v>
      </c>
      <c r="F294" s="21" t="s">
        <v>75</v>
      </c>
      <c r="G294" s="22">
        <v>0</v>
      </c>
      <c r="H294" s="22">
        <v>183.02392430665199</v>
      </c>
      <c r="I294" s="22">
        <f t="shared" si="11"/>
        <v>0</v>
      </c>
    </row>
    <row r="295" spans="2:9" ht="24" x14ac:dyDescent="0.25">
      <c r="B295" s="69" t="s">
        <v>39</v>
      </c>
      <c r="C295" s="18" t="s">
        <v>705</v>
      </c>
      <c r="D295" s="19" t="s">
        <v>706</v>
      </c>
      <c r="E295" s="20" t="s">
        <v>707</v>
      </c>
      <c r="F295" s="21" t="s">
        <v>43</v>
      </c>
      <c r="G295" s="22">
        <v>1</v>
      </c>
      <c r="H295" s="22">
        <v>414.86400000000003</v>
      </c>
      <c r="I295" s="22">
        <f t="shared" si="11"/>
        <v>414.86</v>
      </c>
    </row>
    <row r="296" spans="2:9" ht="24" x14ac:dyDescent="0.25">
      <c r="B296" s="69" t="s">
        <v>39</v>
      </c>
      <c r="C296" s="18" t="s">
        <v>708</v>
      </c>
      <c r="D296" s="19" t="s">
        <v>709</v>
      </c>
      <c r="E296" s="20" t="s">
        <v>710</v>
      </c>
      <c r="F296" s="21" t="s">
        <v>43</v>
      </c>
      <c r="G296" s="22">
        <v>46</v>
      </c>
      <c r="H296" s="22">
        <v>6.0960000000000001</v>
      </c>
      <c r="I296" s="22">
        <f t="shared" si="11"/>
        <v>280.42</v>
      </c>
    </row>
    <row r="297" spans="2:9" ht="24" x14ac:dyDescent="0.25">
      <c r="B297" s="69" t="s">
        <v>39</v>
      </c>
      <c r="C297" s="18" t="s">
        <v>711</v>
      </c>
      <c r="D297" s="19" t="s">
        <v>712</v>
      </c>
      <c r="E297" s="20" t="s">
        <v>713</v>
      </c>
      <c r="F297" s="21" t="s">
        <v>43</v>
      </c>
      <c r="G297" s="22">
        <v>0</v>
      </c>
      <c r="H297" s="22">
        <v>7.476</v>
      </c>
      <c r="I297" s="22">
        <f t="shared" si="11"/>
        <v>0</v>
      </c>
    </row>
    <row r="298" spans="2:9" ht="24" x14ac:dyDescent="0.25">
      <c r="B298" s="69" t="s">
        <v>39</v>
      </c>
      <c r="C298" s="18" t="s">
        <v>714</v>
      </c>
      <c r="D298" s="19" t="s">
        <v>715</v>
      </c>
      <c r="E298" s="20" t="s">
        <v>716</v>
      </c>
      <c r="F298" s="21" t="s">
        <v>43</v>
      </c>
      <c r="G298" s="22">
        <v>0</v>
      </c>
      <c r="H298" s="22">
        <v>13.092000000000001</v>
      </c>
      <c r="I298" s="22">
        <f t="shared" si="11"/>
        <v>0</v>
      </c>
    </row>
    <row r="299" spans="2:9" ht="24" x14ac:dyDescent="0.25">
      <c r="B299" s="69" t="s">
        <v>39</v>
      </c>
      <c r="C299" s="18" t="s">
        <v>717</v>
      </c>
      <c r="D299" s="19" t="s">
        <v>718</v>
      </c>
      <c r="E299" s="20" t="s">
        <v>719</v>
      </c>
      <c r="F299" s="21" t="s">
        <v>43</v>
      </c>
      <c r="G299" s="22">
        <v>0</v>
      </c>
      <c r="H299" s="22">
        <v>14.123999999999999</v>
      </c>
      <c r="I299" s="22">
        <f t="shared" si="11"/>
        <v>0</v>
      </c>
    </row>
    <row r="300" spans="2:9" ht="24" x14ac:dyDescent="0.25">
      <c r="B300" s="69" t="s">
        <v>39</v>
      </c>
      <c r="C300" s="18" t="s">
        <v>720</v>
      </c>
      <c r="D300" s="19" t="s">
        <v>721</v>
      </c>
      <c r="E300" s="20" t="s">
        <v>722</v>
      </c>
      <c r="F300" s="21" t="s">
        <v>43</v>
      </c>
      <c r="G300" s="22">
        <v>0</v>
      </c>
      <c r="H300" s="22">
        <v>23.4</v>
      </c>
      <c r="I300" s="22">
        <f t="shared" si="11"/>
        <v>0</v>
      </c>
    </row>
    <row r="301" spans="2:9" ht="24" x14ac:dyDescent="0.25">
      <c r="B301" s="69" t="s">
        <v>39</v>
      </c>
      <c r="C301" s="18" t="s">
        <v>723</v>
      </c>
      <c r="D301" s="19" t="s">
        <v>724</v>
      </c>
      <c r="E301" s="20" t="s">
        <v>725</v>
      </c>
      <c r="F301" s="21" t="s">
        <v>43</v>
      </c>
      <c r="G301" s="22">
        <v>1</v>
      </c>
      <c r="H301" s="22">
        <v>37.356000000000002</v>
      </c>
      <c r="I301" s="22">
        <f t="shared" si="11"/>
        <v>37.36</v>
      </c>
    </row>
    <row r="302" spans="2:9" ht="72" x14ac:dyDescent="0.25">
      <c r="B302" s="69" t="s">
        <v>134</v>
      </c>
      <c r="C302" s="18" t="s">
        <v>726</v>
      </c>
      <c r="D302" s="19" t="s">
        <v>727</v>
      </c>
      <c r="E302" s="20" t="s">
        <v>728</v>
      </c>
      <c r="F302" s="21" t="s">
        <v>43</v>
      </c>
      <c r="G302" s="22">
        <v>1</v>
      </c>
      <c r="H302" s="22">
        <v>85.031999999999996</v>
      </c>
      <c r="I302" s="22">
        <f t="shared" si="11"/>
        <v>85.03</v>
      </c>
    </row>
    <row r="303" spans="2:9" x14ac:dyDescent="0.25">
      <c r="B303" s="69" t="s">
        <v>134</v>
      </c>
      <c r="C303" s="18" t="s">
        <v>729</v>
      </c>
      <c r="D303" s="19" t="s">
        <v>730</v>
      </c>
      <c r="E303" s="44" t="s">
        <v>731</v>
      </c>
      <c r="F303" s="45" t="s">
        <v>75</v>
      </c>
      <c r="G303" s="22">
        <v>397.27362282002036</v>
      </c>
      <c r="H303" s="22">
        <v>9.9840104456089662</v>
      </c>
      <c r="I303" s="22">
        <f t="shared" si="11"/>
        <v>3966.38</v>
      </c>
    </row>
    <row r="304" spans="2:9" ht="60" x14ac:dyDescent="0.25">
      <c r="B304" s="69" t="s">
        <v>134</v>
      </c>
      <c r="C304" s="18" t="s">
        <v>732</v>
      </c>
      <c r="D304" s="19" t="s">
        <v>733</v>
      </c>
      <c r="E304" s="20" t="s">
        <v>734</v>
      </c>
      <c r="F304" s="21" t="s">
        <v>75</v>
      </c>
      <c r="G304" s="22">
        <v>74.622860848655804</v>
      </c>
      <c r="H304" s="22">
        <v>9.0840794937468647</v>
      </c>
      <c r="I304" s="22">
        <f t="shared" si="11"/>
        <v>677.88</v>
      </c>
    </row>
    <row r="305" spans="2:9" ht="24" x14ac:dyDescent="0.25">
      <c r="B305" s="69" t="s">
        <v>23</v>
      </c>
      <c r="C305" s="34" t="s">
        <v>926</v>
      </c>
      <c r="D305" s="35" t="s">
        <v>927</v>
      </c>
      <c r="E305" s="35" t="s">
        <v>928</v>
      </c>
      <c r="F305" s="36" t="s">
        <v>43</v>
      </c>
      <c r="G305" s="37">
        <v>0</v>
      </c>
      <c r="H305" s="22">
        <v>435.88800000000003</v>
      </c>
      <c r="I305" s="22">
        <f t="shared" si="11"/>
        <v>0</v>
      </c>
    </row>
    <row r="306" spans="2:9" ht="24" x14ac:dyDescent="0.25">
      <c r="B306" s="69" t="s">
        <v>39</v>
      </c>
      <c r="C306" s="18" t="s">
        <v>738</v>
      </c>
      <c r="D306" s="19" t="s">
        <v>739</v>
      </c>
      <c r="E306" s="20" t="s">
        <v>740</v>
      </c>
      <c r="F306" s="21" t="s">
        <v>43</v>
      </c>
      <c r="G306" s="22">
        <v>17</v>
      </c>
      <c r="H306" s="22">
        <v>132.37199999999999</v>
      </c>
      <c r="I306" s="22">
        <f t="shared" si="11"/>
        <v>2250.3200000000002</v>
      </c>
    </row>
    <row r="307" spans="2:9" ht="24" x14ac:dyDescent="0.25">
      <c r="B307" s="69" t="s">
        <v>39</v>
      </c>
      <c r="C307" s="18" t="s">
        <v>741</v>
      </c>
      <c r="D307" s="19" t="s">
        <v>742</v>
      </c>
      <c r="E307" s="20" t="s">
        <v>743</v>
      </c>
      <c r="F307" s="21" t="s">
        <v>43</v>
      </c>
      <c r="G307" s="22">
        <v>0</v>
      </c>
      <c r="H307" s="22">
        <v>155.08800000000002</v>
      </c>
      <c r="I307" s="22">
        <f t="shared" si="11"/>
        <v>0</v>
      </c>
    </row>
    <row r="308" spans="2:9" ht="24" x14ac:dyDescent="0.25">
      <c r="B308" s="69" t="s">
        <v>39</v>
      </c>
      <c r="C308" s="18" t="s">
        <v>744</v>
      </c>
      <c r="D308" s="19" t="s">
        <v>745</v>
      </c>
      <c r="E308" s="20" t="s">
        <v>746</v>
      </c>
      <c r="F308" s="21" t="s">
        <v>43</v>
      </c>
      <c r="G308" s="22">
        <v>0</v>
      </c>
      <c r="H308" s="22">
        <v>93.335999999999984</v>
      </c>
      <c r="I308" s="22">
        <f t="shared" si="11"/>
        <v>0</v>
      </c>
    </row>
    <row r="309" spans="2:9" ht="24" x14ac:dyDescent="0.25">
      <c r="B309" s="69" t="s">
        <v>39</v>
      </c>
      <c r="C309" s="18" t="s">
        <v>747</v>
      </c>
      <c r="D309" s="19" t="s">
        <v>748</v>
      </c>
      <c r="E309" s="20" t="s">
        <v>749</v>
      </c>
      <c r="F309" s="21" t="s">
        <v>43</v>
      </c>
      <c r="G309" s="22">
        <v>0</v>
      </c>
      <c r="H309" s="22">
        <v>156.45599999999999</v>
      </c>
      <c r="I309" s="22">
        <f t="shared" si="11"/>
        <v>0</v>
      </c>
    </row>
    <row r="310" spans="2:9" ht="24" x14ac:dyDescent="0.25">
      <c r="B310" s="69" t="s">
        <v>39</v>
      </c>
      <c r="C310" s="18" t="s">
        <v>750</v>
      </c>
      <c r="D310" s="19" t="s">
        <v>751</v>
      </c>
      <c r="E310" s="20" t="s">
        <v>752</v>
      </c>
      <c r="F310" s="21" t="s">
        <v>43</v>
      </c>
      <c r="G310" s="22">
        <v>0</v>
      </c>
      <c r="H310" s="22">
        <v>200.71199999999999</v>
      </c>
      <c r="I310" s="22">
        <f t="shared" si="11"/>
        <v>0</v>
      </c>
    </row>
    <row r="311" spans="2:9" ht="24" x14ac:dyDescent="0.25">
      <c r="B311" s="69" t="s">
        <v>39</v>
      </c>
      <c r="C311" s="18" t="s">
        <v>753</v>
      </c>
      <c r="D311" s="19" t="s">
        <v>754</v>
      </c>
      <c r="E311" s="20" t="s">
        <v>755</v>
      </c>
      <c r="F311" s="21" t="s">
        <v>43</v>
      </c>
      <c r="G311" s="22">
        <v>1</v>
      </c>
      <c r="H311" s="22">
        <v>384.13200000000001</v>
      </c>
      <c r="I311" s="22">
        <f t="shared" si="11"/>
        <v>384.13</v>
      </c>
    </row>
    <row r="312" spans="2:9" ht="24" x14ac:dyDescent="0.25">
      <c r="B312" s="69" t="s">
        <v>39</v>
      </c>
      <c r="C312" s="18" t="s">
        <v>756</v>
      </c>
      <c r="D312" s="19" t="s">
        <v>757</v>
      </c>
      <c r="E312" s="20" t="s">
        <v>758</v>
      </c>
      <c r="F312" s="21" t="s">
        <v>43</v>
      </c>
      <c r="G312" s="22">
        <v>0</v>
      </c>
      <c r="H312" s="22">
        <v>895.1400000000001</v>
      </c>
      <c r="I312" s="22">
        <f t="shared" si="11"/>
        <v>0</v>
      </c>
    </row>
    <row r="313" spans="2:9" ht="24" x14ac:dyDescent="0.25">
      <c r="B313" s="69" t="s">
        <v>39</v>
      </c>
      <c r="C313" s="18" t="s">
        <v>756</v>
      </c>
      <c r="D313" s="19" t="s">
        <v>759</v>
      </c>
      <c r="E313" s="20" t="s">
        <v>758</v>
      </c>
      <c r="F313" s="21" t="s">
        <v>43</v>
      </c>
      <c r="G313" s="22">
        <v>0</v>
      </c>
      <c r="H313" s="22">
        <v>895.1400000000001</v>
      </c>
      <c r="I313" s="22">
        <f t="shared" si="11"/>
        <v>0</v>
      </c>
    </row>
    <row r="314" spans="2:9" ht="24" x14ac:dyDescent="0.25">
      <c r="B314" s="69" t="s">
        <v>134</v>
      </c>
      <c r="C314" s="18" t="s">
        <v>760</v>
      </c>
      <c r="D314" s="19" t="s">
        <v>761</v>
      </c>
      <c r="E314" s="20" t="s">
        <v>762</v>
      </c>
      <c r="F314" s="21" t="s">
        <v>595</v>
      </c>
      <c r="G314" s="22">
        <v>0</v>
      </c>
      <c r="H314" s="22">
        <v>9764.0159999999996</v>
      </c>
      <c r="I314" s="22">
        <f t="shared" si="11"/>
        <v>0</v>
      </c>
    </row>
    <row r="315" spans="2:9" ht="24" x14ac:dyDescent="0.25">
      <c r="B315" s="69" t="s">
        <v>134</v>
      </c>
      <c r="C315" s="18" t="s">
        <v>763</v>
      </c>
      <c r="D315" s="19" t="s">
        <v>764</v>
      </c>
      <c r="E315" s="20" t="s">
        <v>765</v>
      </c>
      <c r="F315" s="21" t="s">
        <v>43</v>
      </c>
      <c r="G315" s="22">
        <v>0</v>
      </c>
      <c r="H315" s="22">
        <v>266.62799999999999</v>
      </c>
      <c r="I315" s="22">
        <f t="shared" si="11"/>
        <v>0</v>
      </c>
    </row>
    <row r="316" spans="2:9" x14ac:dyDescent="0.25">
      <c r="B316" s="69" t="s">
        <v>134</v>
      </c>
      <c r="C316" s="18" t="s">
        <v>766</v>
      </c>
      <c r="D316" s="19" t="s">
        <v>767</v>
      </c>
      <c r="E316" s="44" t="s">
        <v>768</v>
      </c>
      <c r="F316" s="45" t="s">
        <v>43</v>
      </c>
      <c r="G316" s="22">
        <v>1</v>
      </c>
      <c r="H316" s="22">
        <v>84.3</v>
      </c>
      <c r="I316" s="22">
        <f t="shared" si="11"/>
        <v>84.3</v>
      </c>
    </row>
    <row r="317" spans="2:9" ht="24" x14ac:dyDescent="0.25">
      <c r="B317" s="69" t="s">
        <v>134</v>
      </c>
      <c r="C317" s="18" t="s">
        <v>769</v>
      </c>
      <c r="D317" s="19" t="s">
        <v>770</v>
      </c>
      <c r="E317" s="20" t="s">
        <v>771</v>
      </c>
      <c r="F317" s="21" t="s">
        <v>595</v>
      </c>
      <c r="G317" s="22">
        <v>0</v>
      </c>
      <c r="H317" s="22">
        <v>504.69</v>
      </c>
      <c r="I317" s="22">
        <f t="shared" si="11"/>
        <v>0</v>
      </c>
    </row>
    <row r="318" spans="2:9" ht="24" x14ac:dyDescent="0.25">
      <c r="B318" s="69" t="s">
        <v>39</v>
      </c>
      <c r="C318" s="18" t="s">
        <v>772</v>
      </c>
      <c r="D318" s="19" t="s">
        <v>773</v>
      </c>
      <c r="E318" s="20" t="s">
        <v>774</v>
      </c>
      <c r="F318" s="21" t="s">
        <v>43</v>
      </c>
      <c r="G318" s="22">
        <v>1</v>
      </c>
      <c r="H318" s="22">
        <v>717.34799999999996</v>
      </c>
      <c r="I318" s="22">
        <f t="shared" si="11"/>
        <v>717.35</v>
      </c>
    </row>
    <row r="319" spans="2:9" ht="24" x14ac:dyDescent="0.25">
      <c r="B319" s="69" t="s">
        <v>39</v>
      </c>
      <c r="C319" s="18" t="s">
        <v>775</v>
      </c>
      <c r="D319" s="19" t="s">
        <v>776</v>
      </c>
      <c r="E319" s="20" t="s">
        <v>777</v>
      </c>
      <c r="F319" s="21" t="s">
        <v>43</v>
      </c>
      <c r="G319" s="22">
        <v>1</v>
      </c>
      <c r="H319" s="22">
        <v>717.34799999999996</v>
      </c>
      <c r="I319" s="22">
        <f t="shared" si="11"/>
        <v>717.35</v>
      </c>
    </row>
    <row r="320" spans="2:9" ht="24" x14ac:dyDescent="0.25">
      <c r="B320" s="69" t="s">
        <v>39</v>
      </c>
      <c r="C320" s="18" t="s">
        <v>778</v>
      </c>
      <c r="D320" s="19" t="s">
        <v>779</v>
      </c>
      <c r="E320" s="20" t="s">
        <v>780</v>
      </c>
      <c r="F320" s="21" t="s">
        <v>43</v>
      </c>
      <c r="G320" s="22">
        <v>0</v>
      </c>
      <c r="H320" s="22">
        <v>92.50800000000001</v>
      </c>
      <c r="I320" s="22">
        <f t="shared" si="11"/>
        <v>0</v>
      </c>
    </row>
    <row r="321" spans="2:9" ht="24" x14ac:dyDescent="0.25">
      <c r="B321" s="69" t="s">
        <v>23</v>
      </c>
      <c r="C321" s="34" t="s">
        <v>929</v>
      </c>
      <c r="D321" s="35" t="s">
        <v>930</v>
      </c>
      <c r="E321" s="35" t="s">
        <v>931</v>
      </c>
      <c r="F321" s="36" t="s">
        <v>43</v>
      </c>
      <c r="G321" s="37">
        <v>0</v>
      </c>
      <c r="H321" s="22">
        <v>629.08800000000008</v>
      </c>
      <c r="I321" s="22">
        <f t="shared" si="11"/>
        <v>0</v>
      </c>
    </row>
    <row r="322" spans="2:9" ht="24" x14ac:dyDescent="0.25">
      <c r="B322" s="69" t="s">
        <v>39</v>
      </c>
      <c r="C322" s="18" t="s">
        <v>652</v>
      </c>
      <c r="D322" s="19" t="s">
        <v>784</v>
      </c>
      <c r="E322" s="20" t="s">
        <v>654</v>
      </c>
      <c r="F322" s="21" t="s">
        <v>75</v>
      </c>
      <c r="G322" s="22">
        <v>20.997753228763788</v>
      </c>
      <c r="H322" s="22">
        <v>13.391718482280451</v>
      </c>
      <c r="I322" s="22">
        <f t="shared" si="11"/>
        <v>281.2</v>
      </c>
    </row>
    <row r="323" spans="2:9" ht="24" x14ac:dyDescent="0.25">
      <c r="B323" s="72" t="s">
        <v>23</v>
      </c>
      <c r="C323" s="34" t="s">
        <v>969</v>
      </c>
      <c r="D323" s="35" t="s">
        <v>970</v>
      </c>
      <c r="E323" s="49" t="s">
        <v>971</v>
      </c>
      <c r="F323" s="50" t="s">
        <v>43</v>
      </c>
      <c r="G323" s="51">
        <v>0</v>
      </c>
      <c r="H323" s="51">
        <v>4252.2700000000004</v>
      </c>
      <c r="I323" s="22">
        <f t="shared" si="11"/>
        <v>0</v>
      </c>
    </row>
    <row r="324" spans="2:9" ht="24" x14ac:dyDescent="0.25">
      <c r="B324" s="69" t="s">
        <v>39</v>
      </c>
      <c r="C324" s="18" t="s">
        <v>658</v>
      </c>
      <c r="D324" s="19" t="s">
        <v>788</v>
      </c>
      <c r="E324" s="20" t="s">
        <v>660</v>
      </c>
      <c r="F324" s="21" t="s">
        <v>75</v>
      </c>
      <c r="G324" s="22">
        <v>20.997753228763788</v>
      </c>
      <c r="H324" s="22">
        <v>9.3118534097331818</v>
      </c>
      <c r="I324" s="22">
        <f t="shared" si="11"/>
        <v>195.53</v>
      </c>
    </row>
    <row r="325" spans="2:9" ht="24" x14ac:dyDescent="0.25">
      <c r="B325" s="69" t="s">
        <v>39</v>
      </c>
      <c r="C325" s="18" t="s">
        <v>611</v>
      </c>
      <c r="D325" s="19" t="s">
        <v>789</v>
      </c>
      <c r="E325" s="20" t="s">
        <v>613</v>
      </c>
      <c r="F325" s="21" t="s">
        <v>122</v>
      </c>
      <c r="G325" s="22">
        <v>18.917319246839739</v>
      </c>
      <c r="H325" s="22">
        <v>58.70430083192263</v>
      </c>
      <c r="I325" s="22">
        <f t="shared" si="11"/>
        <v>1110.53</v>
      </c>
    </row>
    <row r="326" spans="2:9" ht="24" x14ac:dyDescent="0.25">
      <c r="B326" s="69" t="s">
        <v>39</v>
      </c>
      <c r="C326" s="18" t="s">
        <v>614</v>
      </c>
      <c r="D326" s="19" t="s">
        <v>790</v>
      </c>
      <c r="E326" s="20" t="s">
        <v>616</v>
      </c>
      <c r="F326" s="21" t="s">
        <v>122</v>
      </c>
      <c r="G326" s="22">
        <v>18.731344814605766</v>
      </c>
      <c r="H326" s="22">
        <v>37.656025607408864</v>
      </c>
      <c r="I326" s="22">
        <f t="shared" si="11"/>
        <v>705.35</v>
      </c>
    </row>
    <row r="327" spans="2:9" ht="24" x14ac:dyDescent="0.25">
      <c r="B327" s="69" t="s">
        <v>39</v>
      </c>
      <c r="C327" s="18" t="s">
        <v>617</v>
      </c>
      <c r="D327" s="19" t="s">
        <v>791</v>
      </c>
      <c r="E327" s="20" t="s">
        <v>619</v>
      </c>
      <c r="F327" s="21" t="s">
        <v>122</v>
      </c>
      <c r="G327" s="22">
        <v>0</v>
      </c>
      <c r="H327" s="22">
        <v>28.387673401562097</v>
      </c>
      <c r="I327" s="22">
        <f t="shared" si="11"/>
        <v>0</v>
      </c>
    </row>
    <row r="328" spans="2:9" ht="24" x14ac:dyDescent="0.25">
      <c r="B328" s="69" t="s">
        <v>39</v>
      </c>
      <c r="C328" s="18" t="s">
        <v>620</v>
      </c>
      <c r="D328" s="19" t="s">
        <v>792</v>
      </c>
      <c r="E328" s="20" t="s">
        <v>622</v>
      </c>
      <c r="F328" s="21" t="s">
        <v>122</v>
      </c>
      <c r="G328" s="22">
        <v>0</v>
      </c>
      <c r="H328" s="22">
        <v>46.298349589893888</v>
      </c>
      <c r="I328" s="22">
        <f t="shared" si="11"/>
        <v>0</v>
      </c>
    </row>
    <row r="329" spans="2:9" ht="36" x14ac:dyDescent="0.25">
      <c r="B329" s="69" t="s">
        <v>39</v>
      </c>
      <c r="C329" s="18" t="s">
        <v>623</v>
      </c>
      <c r="D329" s="19" t="s">
        <v>793</v>
      </c>
      <c r="E329" s="20" t="s">
        <v>625</v>
      </c>
      <c r="F329" s="21" t="s">
        <v>122</v>
      </c>
      <c r="G329" s="22">
        <v>0</v>
      </c>
      <c r="H329" s="22">
        <v>13.421199731691079</v>
      </c>
      <c r="I329" s="22">
        <f t="shared" si="11"/>
        <v>0</v>
      </c>
    </row>
    <row r="330" spans="2:9" x14ac:dyDescent="0.25">
      <c r="B330" s="70"/>
      <c r="C330" s="23"/>
      <c r="D330" s="24" t="s">
        <v>794</v>
      </c>
      <c r="E330" s="28" t="s">
        <v>795</v>
      </c>
      <c r="F330" s="29"/>
      <c r="G330" s="46"/>
      <c r="H330" s="27"/>
      <c r="I330" s="33">
        <f>SUBTOTAL(9,I331:I361)</f>
        <v>1129756.29</v>
      </c>
    </row>
    <row r="331" spans="2:9" ht="24" x14ac:dyDescent="0.25">
      <c r="B331" s="69" t="s">
        <v>39</v>
      </c>
      <c r="C331" s="18" t="s">
        <v>796</v>
      </c>
      <c r="D331" s="19" t="s">
        <v>797</v>
      </c>
      <c r="E331" s="20" t="s">
        <v>798</v>
      </c>
      <c r="F331" s="21" t="s">
        <v>75</v>
      </c>
      <c r="G331" s="22">
        <v>907.80000000000007</v>
      </c>
      <c r="H331" s="22">
        <v>118.59600046952042</v>
      </c>
      <c r="I331" s="22">
        <f t="shared" ref="I331:I361" si="12">ROUND(G331*H331,2)</f>
        <v>107661.45</v>
      </c>
    </row>
    <row r="332" spans="2:9" ht="24" x14ac:dyDescent="0.25">
      <c r="B332" s="69" t="s">
        <v>39</v>
      </c>
      <c r="C332" s="18" t="s">
        <v>799</v>
      </c>
      <c r="D332" s="19" t="s">
        <v>800</v>
      </c>
      <c r="E332" s="20" t="s">
        <v>801</v>
      </c>
      <c r="F332" s="21" t="s">
        <v>75</v>
      </c>
      <c r="G332" s="22">
        <v>299.88</v>
      </c>
      <c r="H332" s="22">
        <v>139.98000127628478</v>
      </c>
      <c r="I332" s="22">
        <f t="shared" si="12"/>
        <v>41977.2</v>
      </c>
    </row>
    <row r="333" spans="2:9" ht="24" x14ac:dyDescent="0.25">
      <c r="B333" s="69" t="s">
        <v>39</v>
      </c>
      <c r="C333" s="18" t="s">
        <v>802</v>
      </c>
      <c r="D333" s="19" t="s">
        <v>803</v>
      </c>
      <c r="E333" s="20" t="s">
        <v>804</v>
      </c>
      <c r="F333" s="21" t="s">
        <v>75</v>
      </c>
      <c r="G333" s="22">
        <v>146.88</v>
      </c>
      <c r="H333" s="22">
        <v>156.91199923547549</v>
      </c>
      <c r="I333" s="22">
        <f t="shared" si="12"/>
        <v>23047.23</v>
      </c>
    </row>
    <row r="334" spans="2:9" ht="24" x14ac:dyDescent="0.25">
      <c r="B334" s="69" t="s">
        <v>39</v>
      </c>
      <c r="C334" s="18" t="s">
        <v>805</v>
      </c>
      <c r="D334" s="19" t="s">
        <v>806</v>
      </c>
      <c r="E334" s="20" t="s">
        <v>807</v>
      </c>
      <c r="F334" s="21" t="s">
        <v>75</v>
      </c>
      <c r="G334" s="22">
        <v>281.52</v>
      </c>
      <c r="H334" s="22">
        <v>204.7439900902545</v>
      </c>
      <c r="I334" s="22">
        <f t="shared" si="12"/>
        <v>57639.53</v>
      </c>
    </row>
    <row r="335" spans="2:9" ht="24" x14ac:dyDescent="0.25">
      <c r="B335" s="69" t="s">
        <v>39</v>
      </c>
      <c r="C335" s="18" t="s">
        <v>808</v>
      </c>
      <c r="D335" s="19" t="s">
        <v>809</v>
      </c>
      <c r="E335" s="20" t="s">
        <v>810</v>
      </c>
      <c r="F335" s="21" t="s">
        <v>75</v>
      </c>
      <c r="G335" s="22">
        <v>959.98</v>
      </c>
      <c r="H335" s="22">
        <v>244.60800564625012</v>
      </c>
      <c r="I335" s="22">
        <f t="shared" si="12"/>
        <v>234818.79</v>
      </c>
    </row>
    <row r="336" spans="2:9" ht="24" x14ac:dyDescent="0.25">
      <c r="B336" s="69" t="s">
        <v>39</v>
      </c>
      <c r="C336" s="18" t="s">
        <v>811</v>
      </c>
      <c r="D336" s="19" t="s">
        <v>812</v>
      </c>
      <c r="E336" s="20" t="s">
        <v>813</v>
      </c>
      <c r="F336" s="21" t="s">
        <v>75</v>
      </c>
      <c r="G336" s="22">
        <v>55.08</v>
      </c>
      <c r="H336" s="22">
        <v>292.8479603728656</v>
      </c>
      <c r="I336" s="22">
        <f t="shared" si="12"/>
        <v>16130.07</v>
      </c>
    </row>
    <row r="337" spans="2:9" ht="24" x14ac:dyDescent="0.25">
      <c r="B337" s="69" t="s">
        <v>39</v>
      </c>
      <c r="C337" s="18" t="s">
        <v>814</v>
      </c>
      <c r="D337" s="19" t="s">
        <v>815</v>
      </c>
      <c r="E337" s="20" t="s">
        <v>816</v>
      </c>
      <c r="F337" s="21" t="s">
        <v>75</v>
      </c>
      <c r="G337" s="22">
        <v>242.76</v>
      </c>
      <c r="H337" s="22">
        <v>374.89198338826509</v>
      </c>
      <c r="I337" s="22">
        <f t="shared" si="12"/>
        <v>91008.78</v>
      </c>
    </row>
    <row r="338" spans="2:9" ht="24" x14ac:dyDescent="0.25">
      <c r="B338" s="69" t="s">
        <v>39</v>
      </c>
      <c r="C338" s="18" t="s">
        <v>817</v>
      </c>
      <c r="D338" s="19" t="s">
        <v>818</v>
      </c>
      <c r="E338" s="20" t="s">
        <v>819</v>
      </c>
      <c r="F338" s="21" t="s">
        <v>75</v>
      </c>
      <c r="G338" s="22">
        <v>0</v>
      </c>
      <c r="H338" s="22">
        <v>515.25607547609593</v>
      </c>
      <c r="I338" s="22">
        <f t="shared" si="12"/>
        <v>0</v>
      </c>
    </row>
    <row r="339" spans="2:9" ht="24" x14ac:dyDescent="0.25">
      <c r="B339" s="69" t="s">
        <v>39</v>
      </c>
      <c r="C339" s="18" t="s">
        <v>820</v>
      </c>
      <c r="D339" s="19" t="s">
        <v>821</v>
      </c>
      <c r="E339" s="20" t="s">
        <v>822</v>
      </c>
      <c r="F339" s="21" t="s">
        <v>47</v>
      </c>
      <c r="G339" s="22">
        <v>970.07</v>
      </c>
      <c r="H339" s="22">
        <v>30.179999244248116</v>
      </c>
      <c r="I339" s="22">
        <f t="shared" si="12"/>
        <v>29276.71</v>
      </c>
    </row>
    <row r="340" spans="2:9" ht="24" x14ac:dyDescent="0.25">
      <c r="B340" s="69" t="s">
        <v>39</v>
      </c>
      <c r="C340" s="18" t="s">
        <v>823</v>
      </c>
      <c r="D340" s="19" t="s">
        <v>824</v>
      </c>
      <c r="E340" s="20" t="s">
        <v>825</v>
      </c>
      <c r="F340" s="21" t="s">
        <v>43</v>
      </c>
      <c r="G340" s="22">
        <v>2</v>
      </c>
      <c r="H340" s="22">
        <v>526.71600000000001</v>
      </c>
      <c r="I340" s="22">
        <f t="shared" si="12"/>
        <v>1053.43</v>
      </c>
    </row>
    <row r="341" spans="2:9" ht="24" x14ac:dyDescent="0.25">
      <c r="B341" s="69" t="s">
        <v>39</v>
      </c>
      <c r="C341" s="18" t="s">
        <v>826</v>
      </c>
      <c r="D341" s="19" t="s">
        <v>827</v>
      </c>
      <c r="E341" s="20" t="s">
        <v>828</v>
      </c>
      <c r="F341" s="21" t="s">
        <v>43</v>
      </c>
      <c r="G341" s="22">
        <v>0</v>
      </c>
      <c r="H341" s="22">
        <v>152.59199999999998</v>
      </c>
      <c r="I341" s="22">
        <f t="shared" si="12"/>
        <v>0</v>
      </c>
    </row>
    <row r="342" spans="2:9" ht="24" x14ac:dyDescent="0.25">
      <c r="B342" s="69" t="s">
        <v>39</v>
      </c>
      <c r="C342" s="18" t="s">
        <v>829</v>
      </c>
      <c r="D342" s="19" t="s">
        <v>830</v>
      </c>
      <c r="E342" s="20" t="s">
        <v>831</v>
      </c>
      <c r="F342" s="21" t="s">
        <v>43</v>
      </c>
      <c r="G342" s="22">
        <v>32</v>
      </c>
      <c r="H342" s="22">
        <v>1030.596</v>
      </c>
      <c r="I342" s="22">
        <f t="shared" si="12"/>
        <v>32979.07</v>
      </c>
    </row>
    <row r="343" spans="2:9" ht="24" x14ac:dyDescent="0.25">
      <c r="B343" s="69" t="s">
        <v>39</v>
      </c>
      <c r="C343" s="18" t="s">
        <v>832</v>
      </c>
      <c r="D343" s="19" t="s">
        <v>833</v>
      </c>
      <c r="E343" s="20" t="s">
        <v>834</v>
      </c>
      <c r="F343" s="21" t="s">
        <v>43</v>
      </c>
      <c r="G343" s="22">
        <v>148.92000000000002</v>
      </c>
      <c r="H343" s="22">
        <v>88.283999999999992</v>
      </c>
      <c r="I343" s="22">
        <f t="shared" si="12"/>
        <v>13147.25</v>
      </c>
    </row>
    <row r="344" spans="2:9" ht="24" x14ac:dyDescent="0.25">
      <c r="B344" s="69" t="s">
        <v>134</v>
      </c>
      <c r="C344" s="18" t="s">
        <v>835</v>
      </c>
      <c r="D344" s="19" t="s">
        <v>836</v>
      </c>
      <c r="E344" s="20" t="s">
        <v>837</v>
      </c>
      <c r="F344" s="21" t="s">
        <v>595</v>
      </c>
      <c r="G344" s="22">
        <v>1</v>
      </c>
      <c r="H344" s="22">
        <v>745.17600000000004</v>
      </c>
      <c r="I344" s="22">
        <f t="shared" si="12"/>
        <v>745.18</v>
      </c>
    </row>
    <row r="345" spans="2:9" ht="24" x14ac:dyDescent="0.25">
      <c r="B345" s="69" t="s">
        <v>39</v>
      </c>
      <c r="C345" s="18" t="s">
        <v>838</v>
      </c>
      <c r="D345" s="19" t="s">
        <v>839</v>
      </c>
      <c r="E345" s="20" t="s">
        <v>840</v>
      </c>
      <c r="F345" s="21" t="s">
        <v>43</v>
      </c>
      <c r="G345" s="22">
        <v>20</v>
      </c>
      <c r="H345" s="22">
        <v>3035.1840000000002</v>
      </c>
      <c r="I345" s="22">
        <f t="shared" si="12"/>
        <v>60703.68</v>
      </c>
    </row>
    <row r="346" spans="2:9" ht="24" x14ac:dyDescent="0.25">
      <c r="B346" s="69" t="s">
        <v>39</v>
      </c>
      <c r="C346" s="18" t="s">
        <v>841</v>
      </c>
      <c r="D346" s="19" t="s">
        <v>842</v>
      </c>
      <c r="E346" s="20" t="s">
        <v>843</v>
      </c>
      <c r="F346" s="21" t="s">
        <v>43</v>
      </c>
      <c r="G346" s="22">
        <v>32</v>
      </c>
      <c r="H346" s="22">
        <v>62.268000000000001</v>
      </c>
      <c r="I346" s="22">
        <f t="shared" si="12"/>
        <v>1992.58</v>
      </c>
    </row>
    <row r="347" spans="2:9" x14ac:dyDescent="0.25">
      <c r="B347" s="69" t="s">
        <v>134</v>
      </c>
      <c r="C347" s="18" t="s">
        <v>844</v>
      </c>
      <c r="D347" s="19" t="s">
        <v>845</v>
      </c>
      <c r="E347" s="20" t="s">
        <v>843</v>
      </c>
      <c r="F347" s="21" t="s">
        <v>846</v>
      </c>
      <c r="G347" s="22">
        <v>32</v>
      </c>
      <c r="H347" s="22">
        <v>32.954999999999998</v>
      </c>
      <c r="I347" s="22">
        <f t="shared" si="12"/>
        <v>1054.56</v>
      </c>
    </row>
    <row r="348" spans="2:9" x14ac:dyDescent="0.25">
      <c r="B348" s="69" t="s">
        <v>134</v>
      </c>
      <c r="C348" s="18" t="s">
        <v>847</v>
      </c>
      <c r="D348" s="19" t="s">
        <v>848</v>
      </c>
      <c r="E348" s="20" t="s">
        <v>849</v>
      </c>
      <c r="F348" s="21" t="s">
        <v>595</v>
      </c>
      <c r="G348" s="22">
        <v>1</v>
      </c>
      <c r="H348" s="22">
        <v>2583.4080000000004</v>
      </c>
      <c r="I348" s="22">
        <f t="shared" si="12"/>
        <v>2583.41</v>
      </c>
    </row>
    <row r="349" spans="2:9" ht="24" x14ac:dyDescent="0.25">
      <c r="B349" s="69" t="s">
        <v>134</v>
      </c>
      <c r="C349" s="18" t="s">
        <v>850</v>
      </c>
      <c r="D349" s="19" t="s">
        <v>851</v>
      </c>
      <c r="E349" s="20" t="s">
        <v>852</v>
      </c>
      <c r="F349" s="21" t="s">
        <v>595</v>
      </c>
      <c r="G349" s="22">
        <v>4</v>
      </c>
      <c r="H349" s="22">
        <v>3083.55</v>
      </c>
      <c r="I349" s="22">
        <f t="shared" si="12"/>
        <v>12334.2</v>
      </c>
    </row>
    <row r="350" spans="2:9" x14ac:dyDescent="0.25">
      <c r="B350" s="69" t="s">
        <v>134</v>
      </c>
      <c r="C350" s="18" t="s">
        <v>853</v>
      </c>
      <c r="D350" s="19" t="s">
        <v>854</v>
      </c>
      <c r="E350" s="20" t="s">
        <v>855</v>
      </c>
      <c r="F350" s="21" t="s">
        <v>595</v>
      </c>
      <c r="G350" s="22">
        <v>0</v>
      </c>
      <c r="H350" s="22">
        <v>582.79200000000003</v>
      </c>
      <c r="I350" s="22">
        <f t="shared" si="12"/>
        <v>0</v>
      </c>
    </row>
    <row r="351" spans="2:9" ht="24" x14ac:dyDescent="0.25">
      <c r="B351" s="69" t="s">
        <v>39</v>
      </c>
      <c r="C351" s="18" t="s">
        <v>856</v>
      </c>
      <c r="D351" s="19" t="s">
        <v>857</v>
      </c>
      <c r="E351" s="20" t="s">
        <v>855</v>
      </c>
      <c r="F351" s="21" t="s">
        <v>43</v>
      </c>
      <c r="G351" s="22">
        <v>0</v>
      </c>
      <c r="H351" s="22">
        <v>452.59200000000004</v>
      </c>
      <c r="I351" s="22">
        <f t="shared" si="12"/>
        <v>0</v>
      </c>
    </row>
    <row r="352" spans="2:9" x14ac:dyDescent="0.25">
      <c r="B352" s="69" t="s">
        <v>134</v>
      </c>
      <c r="C352" s="18" t="s">
        <v>858</v>
      </c>
      <c r="D352" s="19" t="s">
        <v>859</v>
      </c>
      <c r="E352" s="20" t="s">
        <v>758</v>
      </c>
      <c r="F352" s="21" t="s">
        <v>595</v>
      </c>
      <c r="G352" s="22">
        <v>1</v>
      </c>
      <c r="H352" s="22">
        <v>1063.836</v>
      </c>
      <c r="I352" s="22">
        <f t="shared" si="12"/>
        <v>1063.8399999999999</v>
      </c>
    </row>
    <row r="353" spans="2:9" ht="24" x14ac:dyDescent="0.25">
      <c r="B353" s="69" t="s">
        <v>39</v>
      </c>
      <c r="C353" s="18" t="s">
        <v>860</v>
      </c>
      <c r="D353" s="19" t="s">
        <v>861</v>
      </c>
      <c r="E353" s="20" t="s">
        <v>862</v>
      </c>
      <c r="F353" s="21" t="s">
        <v>43</v>
      </c>
      <c r="G353" s="22">
        <v>1</v>
      </c>
      <c r="H353" s="22">
        <v>1077.336</v>
      </c>
      <c r="I353" s="22">
        <f t="shared" si="12"/>
        <v>1077.3399999999999</v>
      </c>
    </row>
    <row r="354" spans="2:9" ht="24" x14ac:dyDescent="0.25">
      <c r="B354" s="69" t="s">
        <v>39</v>
      </c>
      <c r="C354" s="18" t="s">
        <v>863</v>
      </c>
      <c r="D354" s="19" t="s">
        <v>864</v>
      </c>
      <c r="E354" s="20" t="s">
        <v>865</v>
      </c>
      <c r="F354" s="21" t="s">
        <v>43</v>
      </c>
      <c r="G354" s="22">
        <v>0</v>
      </c>
      <c r="H354" s="22">
        <v>3235.1640000000002</v>
      </c>
      <c r="I354" s="22">
        <f t="shared" si="12"/>
        <v>0</v>
      </c>
    </row>
    <row r="355" spans="2:9" ht="24" x14ac:dyDescent="0.25">
      <c r="B355" s="69" t="s">
        <v>39</v>
      </c>
      <c r="C355" s="18" t="s">
        <v>866</v>
      </c>
      <c r="D355" s="19" t="s">
        <v>867</v>
      </c>
      <c r="E355" s="20" t="s">
        <v>868</v>
      </c>
      <c r="F355" s="21" t="s">
        <v>43</v>
      </c>
      <c r="G355" s="22">
        <v>0</v>
      </c>
      <c r="H355" s="22">
        <v>4228.9920000000002</v>
      </c>
      <c r="I355" s="22">
        <f t="shared" si="12"/>
        <v>0</v>
      </c>
    </row>
    <row r="356" spans="2:9" ht="24" x14ac:dyDescent="0.25">
      <c r="B356" s="69" t="s">
        <v>39</v>
      </c>
      <c r="C356" s="18" t="s">
        <v>869</v>
      </c>
      <c r="D356" s="19" t="s">
        <v>870</v>
      </c>
      <c r="E356" s="20" t="s">
        <v>871</v>
      </c>
      <c r="F356" s="21" t="s">
        <v>43</v>
      </c>
      <c r="G356" s="22">
        <v>4637</v>
      </c>
      <c r="H356" s="22">
        <v>9.984</v>
      </c>
      <c r="I356" s="22">
        <f t="shared" si="12"/>
        <v>46295.81</v>
      </c>
    </row>
    <row r="357" spans="2:9" ht="24" x14ac:dyDescent="0.25">
      <c r="B357" s="69" t="s">
        <v>39</v>
      </c>
      <c r="C357" s="18" t="s">
        <v>872</v>
      </c>
      <c r="D357" s="19" t="s">
        <v>873</v>
      </c>
      <c r="E357" s="20" t="s">
        <v>874</v>
      </c>
      <c r="F357" s="21" t="s">
        <v>43</v>
      </c>
      <c r="G357" s="22">
        <v>1415</v>
      </c>
      <c r="H357" s="22">
        <v>11.784000000000001</v>
      </c>
      <c r="I357" s="22">
        <f t="shared" si="12"/>
        <v>16674.36</v>
      </c>
    </row>
    <row r="358" spans="2:9" ht="24" x14ac:dyDescent="0.25">
      <c r="B358" s="69" t="s">
        <v>39</v>
      </c>
      <c r="C358" s="18" t="s">
        <v>875</v>
      </c>
      <c r="D358" s="19" t="s">
        <v>876</v>
      </c>
      <c r="E358" s="20" t="s">
        <v>877</v>
      </c>
      <c r="F358" s="21" t="s">
        <v>43</v>
      </c>
      <c r="G358" s="22">
        <v>1583</v>
      </c>
      <c r="H358" s="22">
        <v>13.176</v>
      </c>
      <c r="I358" s="22">
        <f t="shared" si="12"/>
        <v>20857.61</v>
      </c>
    </row>
    <row r="359" spans="2:9" ht="48" x14ac:dyDescent="0.25">
      <c r="B359" s="69" t="s">
        <v>134</v>
      </c>
      <c r="C359" s="18" t="s">
        <v>592</v>
      </c>
      <c r="D359" s="19" t="s">
        <v>878</v>
      </c>
      <c r="E359" s="20" t="s">
        <v>879</v>
      </c>
      <c r="F359" s="21" t="s">
        <v>595</v>
      </c>
      <c r="G359" s="22">
        <v>149</v>
      </c>
      <c r="H359" s="22">
        <v>79.185020134228182</v>
      </c>
      <c r="I359" s="22">
        <f t="shared" si="12"/>
        <v>11798.57</v>
      </c>
    </row>
    <row r="360" spans="2:9" ht="24" x14ac:dyDescent="0.25">
      <c r="B360" s="69" t="s">
        <v>39</v>
      </c>
      <c r="C360" s="18" t="s">
        <v>880</v>
      </c>
      <c r="D360" s="19" t="s">
        <v>881</v>
      </c>
      <c r="E360" s="20" t="s">
        <v>882</v>
      </c>
      <c r="F360" s="21" t="s">
        <v>43</v>
      </c>
      <c r="G360" s="22">
        <v>15625</v>
      </c>
      <c r="H360" s="22">
        <v>13.836</v>
      </c>
      <c r="I360" s="22">
        <f t="shared" si="12"/>
        <v>216187.5</v>
      </c>
    </row>
    <row r="361" spans="2:9" ht="24" x14ac:dyDescent="0.25">
      <c r="B361" s="69" t="s">
        <v>1550</v>
      </c>
      <c r="C361" s="18" t="s">
        <v>1665</v>
      </c>
      <c r="D361" s="19" t="s">
        <v>1666</v>
      </c>
      <c r="E361" s="20" t="s">
        <v>1667</v>
      </c>
      <c r="F361" s="21" t="s">
        <v>43</v>
      </c>
      <c r="G361" s="22">
        <v>1</v>
      </c>
      <c r="H361" s="22">
        <v>87648.14</v>
      </c>
      <c r="I361" s="22">
        <f t="shared" si="12"/>
        <v>87648.14</v>
      </c>
    </row>
    <row r="362" spans="2:9" x14ac:dyDescent="0.25">
      <c r="B362" s="74"/>
      <c r="C362" s="40"/>
      <c r="D362" s="41" t="s">
        <v>883</v>
      </c>
      <c r="E362" s="41" t="s">
        <v>884</v>
      </c>
      <c r="F362" s="138"/>
      <c r="G362" s="47"/>
      <c r="H362" s="47"/>
      <c r="I362" s="47">
        <f>SUBTOTAL(9,I363:I451)</f>
        <v>2267852.4300000002</v>
      </c>
    </row>
    <row r="363" spans="2:9" x14ac:dyDescent="0.25">
      <c r="B363" s="71"/>
      <c r="C363" s="30"/>
      <c r="D363" s="31" t="s">
        <v>885</v>
      </c>
      <c r="E363" s="31" t="s">
        <v>886</v>
      </c>
      <c r="F363" s="32"/>
      <c r="G363" s="33"/>
      <c r="H363" s="33"/>
      <c r="I363" s="33">
        <f>SUBTOTAL(9,I364:I391)</f>
        <v>308654.92999999993</v>
      </c>
    </row>
    <row r="364" spans="2:9" ht="36" x14ac:dyDescent="0.25">
      <c r="B364" s="69" t="s">
        <v>39</v>
      </c>
      <c r="C364" s="34" t="s">
        <v>887</v>
      </c>
      <c r="D364" s="35" t="s">
        <v>888</v>
      </c>
      <c r="E364" s="35" t="s">
        <v>889</v>
      </c>
      <c r="F364" s="36" t="s">
        <v>75</v>
      </c>
      <c r="G364" s="37">
        <v>106</v>
      </c>
      <c r="H364" s="22">
        <v>64.152000000000001</v>
      </c>
      <c r="I364" s="22">
        <f t="shared" ref="I364:I391" si="13">ROUND(G364*H364,2)</f>
        <v>6800.11</v>
      </c>
    </row>
    <row r="365" spans="2:9" ht="36" x14ac:dyDescent="0.25">
      <c r="B365" s="69" t="s">
        <v>39</v>
      </c>
      <c r="C365" s="34" t="s">
        <v>890</v>
      </c>
      <c r="D365" s="35" t="s">
        <v>891</v>
      </c>
      <c r="E365" s="35" t="s">
        <v>892</v>
      </c>
      <c r="F365" s="36" t="s">
        <v>75</v>
      </c>
      <c r="G365" s="37">
        <v>138</v>
      </c>
      <c r="H365" s="22">
        <v>65.13600000000001</v>
      </c>
      <c r="I365" s="22">
        <f t="shared" si="13"/>
        <v>8988.77</v>
      </c>
    </row>
    <row r="366" spans="2:9" ht="36" x14ac:dyDescent="0.25">
      <c r="B366" s="69" t="s">
        <v>39</v>
      </c>
      <c r="C366" s="34" t="s">
        <v>893</v>
      </c>
      <c r="D366" s="35" t="s">
        <v>894</v>
      </c>
      <c r="E366" s="35" t="s">
        <v>895</v>
      </c>
      <c r="F366" s="36" t="s">
        <v>75</v>
      </c>
      <c r="G366" s="37">
        <v>203.29999999999995</v>
      </c>
      <c r="H366" s="22">
        <v>82.164000000000001</v>
      </c>
      <c r="I366" s="22">
        <f t="shared" si="13"/>
        <v>16703.939999999999</v>
      </c>
    </row>
    <row r="367" spans="2:9" ht="36" x14ac:dyDescent="0.25">
      <c r="B367" s="69" t="s">
        <v>39</v>
      </c>
      <c r="C367" s="34" t="s">
        <v>896</v>
      </c>
      <c r="D367" s="35" t="s">
        <v>897</v>
      </c>
      <c r="E367" s="35" t="s">
        <v>898</v>
      </c>
      <c r="F367" s="36" t="s">
        <v>75</v>
      </c>
      <c r="G367" s="37">
        <v>269</v>
      </c>
      <c r="H367" s="22">
        <v>96.419999999999987</v>
      </c>
      <c r="I367" s="22">
        <f t="shared" si="13"/>
        <v>25936.98</v>
      </c>
    </row>
    <row r="368" spans="2:9" ht="36" x14ac:dyDescent="0.25">
      <c r="B368" s="69" t="s">
        <v>39</v>
      </c>
      <c r="C368" s="34" t="s">
        <v>899</v>
      </c>
      <c r="D368" s="35" t="s">
        <v>900</v>
      </c>
      <c r="E368" s="35" t="s">
        <v>901</v>
      </c>
      <c r="F368" s="36" t="s">
        <v>75</v>
      </c>
      <c r="G368" s="37">
        <v>311</v>
      </c>
      <c r="H368" s="22">
        <v>112.14</v>
      </c>
      <c r="I368" s="22">
        <f t="shared" si="13"/>
        <v>34875.54</v>
      </c>
    </row>
    <row r="369" spans="2:9" ht="36" x14ac:dyDescent="0.25">
      <c r="B369" s="69" t="s">
        <v>39</v>
      </c>
      <c r="C369" s="34" t="s">
        <v>902</v>
      </c>
      <c r="D369" s="35" t="s">
        <v>903</v>
      </c>
      <c r="E369" s="35" t="s">
        <v>904</v>
      </c>
      <c r="F369" s="36" t="s">
        <v>75</v>
      </c>
      <c r="G369" s="37">
        <v>20</v>
      </c>
      <c r="H369" s="22">
        <v>136.10400000000001</v>
      </c>
      <c r="I369" s="22">
        <f t="shared" si="13"/>
        <v>2722.08</v>
      </c>
    </row>
    <row r="370" spans="2:9" ht="36" x14ac:dyDescent="0.25">
      <c r="B370" s="69" t="s">
        <v>39</v>
      </c>
      <c r="C370" s="34" t="s">
        <v>905</v>
      </c>
      <c r="D370" s="35" t="s">
        <v>906</v>
      </c>
      <c r="E370" s="35" t="s">
        <v>907</v>
      </c>
      <c r="F370" s="36" t="s">
        <v>75</v>
      </c>
      <c r="G370" s="37">
        <v>35</v>
      </c>
      <c r="H370" s="22">
        <v>166.90799999999999</v>
      </c>
      <c r="I370" s="22">
        <f t="shared" si="13"/>
        <v>5841.78</v>
      </c>
    </row>
    <row r="371" spans="2:9" ht="36" x14ac:dyDescent="0.25">
      <c r="B371" s="69" t="s">
        <v>39</v>
      </c>
      <c r="C371" s="34" t="s">
        <v>908</v>
      </c>
      <c r="D371" s="35" t="s">
        <v>909</v>
      </c>
      <c r="E371" s="35" t="s">
        <v>910</v>
      </c>
      <c r="F371" s="36" t="s">
        <v>75</v>
      </c>
      <c r="G371" s="37">
        <v>102</v>
      </c>
      <c r="H371" s="22">
        <v>169.71600000000001</v>
      </c>
      <c r="I371" s="22">
        <f t="shared" si="13"/>
        <v>17311.03</v>
      </c>
    </row>
    <row r="372" spans="2:9" ht="36" x14ac:dyDescent="0.25">
      <c r="B372" s="69" t="s">
        <v>39</v>
      </c>
      <c r="C372" s="34" t="s">
        <v>911</v>
      </c>
      <c r="D372" s="35" t="s">
        <v>912</v>
      </c>
      <c r="E372" s="35" t="s">
        <v>913</v>
      </c>
      <c r="F372" s="36" t="s">
        <v>75</v>
      </c>
      <c r="G372" s="37">
        <v>94</v>
      </c>
      <c r="H372" s="22">
        <v>236.44799999999998</v>
      </c>
      <c r="I372" s="22">
        <f t="shared" si="13"/>
        <v>22226.11</v>
      </c>
    </row>
    <row r="373" spans="2:9" ht="36" x14ac:dyDescent="0.25">
      <c r="B373" s="69" t="s">
        <v>39</v>
      </c>
      <c r="C373" s="34" t="s">
        <v>914</v>
      </c>
      <c r="D373" s="35" t="s">
        <v>915</v>
      </c>
      <c r="E373" s="35" t="s">
        <v>916</v>
      </c>
      <c r="F373" s="36" t="s">
        <v>75</v>
      </c>
      <c r="G373" s="37">
        <v>16.5</v>
      </c>
      <c r="H373" s="22">
        <v>279.33600000000001</v>
      </c>
      <c r="I373" s="22">
        <f t="shared" si="13"/>
        <v>4609.04</v>
      </c>
    </row>
    <row r="374" spans="2:9" ht="24" x14ac:dyDescent="0.25">
      <c r="B374" s="72" t="s">
        <v>23</v>
      </c>
      <c r="C374" s="34" t="s">
        <v>917</v>
      </c>
      <c r="D374" s="35" t="s">
        <v>918</v>
      </c>
      <c r="E374" s="35" t="s">
        <v>919</v>
      </c>
      <c r="F374" s="36" t="s">
        <v>43</v>
      </c>
      <c r="G374" s="37">
        <v>0</v>
      </c>
      <c r="H374" s="22">
        <v>1270.452</v>
      </c>
      <c r="I374" s="22">
        <f t="shared" si="13"/>
        <v>0</v>
      </c>
    </row>
    <row r="375" spans="2:9" ht="24" x14ac:dyDescent="0.25">
      <c r="B375" s="72" t="s">
        <v>23</v>
      </c>
      <c r="C375" s="34" t="s">
        <v>974</v>
      </c>
      <c r="D375" s="35" t="s">
        <v>975</v>
      </c>
      <c r="E375" s="35" t="s">
        <v>976</v>
      </c>
      <c r="F375" s="36" t="s">
        <v>43</v>
      </c>
      <c r="G375" s="37">
        <v>0</v>
      </c>
      <c r="H375" s="22">
        <v>5127.3095999999996</v>
      </c>
      <c r="I375" s="22">
        <f t="shared" si="13"/>
        <v>0</v>
      </c>
    </row>
    <row r="376" spans="2:9" ht="24" x14ac:dyDescent="0.25">
      <c r="B376" s="72" t="s">
        <v>23</v>
      </c>
      <c r="C376" s="34" t="s">
        <v>977</v>
      </c>
      <c r="D376" s="35" t="s">
        <v>978</v>
      </c>
      <c r="E376" s="35" t="s">
        <v>979</v>
      </c>
      <c r="F376" s="36" t="s">
        <v>43</v>
      </c>
      <c r="G376" s="37">
        <v>0</v>
      </c>
      <c r="H376" s="22">
        <v>6595.8804</v>
      </c>
      <c r="I376" s="22">
        <f t="shared" si="13"/>
        <v>0</v>
      </c>
    </row>
    <row r="377" spans="2:9" ht="24" x14ac:dyDescent="0.25">
      <c r="B377" s="72" t="s">
        <v>23</v>
      </c>
      <c r="C377" s="34" t="s">
        <v>980</v>
      </c>
      <c r="D377" s="35" t="s">
        <v>981</v>
      </c>
      <c r="E377" s="35" t="s">
        <v>982</v>
      </c>
      <c r="F377" s="36" t="s">
        <v>43</v>
      </c>
      <c r="G377" s="37">
        <v>0</v>
      </c>
      <c r="H377" s="22">
        <v>7517.2626000000009</v>
      </c>
      <c r="I377" s="22">
        <f t="shared" si="13"/>
        <v>0</v>
      </c>
    </row>
    <row r="378" spans="2:9" ht="24" x14ac:dyDescent="0.25">
      <c r="B378" s="72" t="s">
        <v>23</v>
      </c>
      <c r="C378" s="34" t="s">
        <v>983</v>
      </c>
      <c r="D378" s="35" t="s">
        <v>984</v>
      </c>
      <c r="E378" s="35" t="s">
        <v>985</v>
      </c>
      <c r="F378" s="36" t="s">
        <v>43</v>
      </c>
      <c r="G378" s="37">
        <v>0</v>
      </c>
      <c r="H378" s="22">
        <v>8396.3052000000007</v>
      </c>
      <c r="I378" s="22">
        <f t="shared" si="13"/>
        <v>0</v>
      </c>
    </row>
    <row r="379" spans="2:9" ht="24" x14ac:dyDescent="0.25">
      <c r="B379" s="72" t="s">
        <v>23</v>
      </c>
      <c r="C379" s="34" t="s">
        <v>932</v>
      </c>
      <c r="D379" s="35" t="s">
        <v>933</v>
      </c>
      <c r="E379" s="35" t="s">
        <v>934</v>
      </c>
      <c r="F379" s="36" t="s">
        <v>595</v>
      </c>
      <c r="G379" s="37">
        <v>66</v>
      </c>
      <c r="H379" s="22">
        <v>249.68400000000003</v>
      </c>
      <c r="I379" s="22">
        <f t="shared" si="13"/>
        <v>16479.14</v>
      </c>
    </row>
    <row r="380" spans="2:9" ht="24" x14ac:dyDescent="0.25">
      <c r="B380" s="72" t="s">
        <v>23</v>
      </c>
      <c r="C380" s="34" t="s">
        <v>935</v>
      </c>
      <c r="D380" s="35" t="s">
        <v>936</v>
      </c>
      <c r="E380" s="35" t="s">
        <v>937</v>
      </c>
      <c r="F380" s="36" t="s">
        <v>595</v>
      </c>
      <c r="G380" s="37">
        <v>66</v>
      </c>
      <c r="H380" s="22">
        <v>219.80399999999995</v>
      </c>
      <c r="I380" s="22">
        <f t="shared" si="13"/>
        <v>14507.06</v>
      </c>
    </row>
    <row r="381" spans="2:9" ht="24" x14ac:dyDescent="0.25">
      <c r="B381" s="72" t="s">
        <v>23</v>
      </c>
      <c r="C381" s="34" t="s">
        <v>938</v>
      </c>
      <c r="D381" s="35" t="s">
        <v>939</v>
      </c>
      <c r="E381" s="35" t="s">
        <v>940</v>
      </c>
      <c r="F381" s="36" t="s">
        <v>43</v>
      </c>
      <c r="G381" s="37">
        <v>40</v>
      </c>
      <c r="H381" s="22">
        <v>177.672</v>
      </c>
      <c r="I381" s="22">
        <f t="shared" si="13"/>
        <v>7106.88</v>
      </c>
    </row>
    <row r="382" spans="2:9" ht="24" x14ac:dyDescent="0.25">
      <c r="B382" s="72" t="s">
        <v>23</v>
      </c>
      <c r="C382" s="34" t="s">
        <v>941</v>
      </c>
      <c r="D382" s="35" t="s">
        <v>942</v>
      </c>
      <c r="E382" s="35" t="s">
        <v>943</v>
      </c>
      <c r="F382" s="36" t="s">
        <v>43</v>
      </c>
      <c r="G382" s="37">
        <v>32</v>
      </c>
      <c r="H382" s="22">
        <v>190.24799999999999</v>
      </c>
      <c r="I382" s="22">
        <f t="shared" si="13"/>
        <v>6087.94</v>
      </c>
    </row>
    <row r="383" spans="2:9" ht="36" x14ac:dyDescent="0.25">
      <c r="B383" s="72" t="s">
        <v>39</v>
      </c>
      <c r="C383" s="34" t="s">
        <v>1668</v>
      </c>
      <c r="D383" s="35" t="s">
        <v>1669</v>
      </c>
      <c r="E383" s="35" t="s">
        <v>1670</v>
      </c>
      <c r="F383" s="36" t="s">
        <v>75</v>
      </c>
      <c r="G383" s="37">
        <v>220</v>
      </c>
      <c r="H383" s="22">
        <v>239.5518129724</v>
      </c>
      <c r="I383" s="22">
        <f t="shared" si="13"/>
        <v>52701.4</v>
      </c>
    </row>
    <row r="384" spans="2:9" ht="36" x14ac:dyDescent="0.25">
      <c r="B384" s="72" t="s">
        <v>39</v>
      </c>
      <c r="C384" s="34" t="s">
        <v>1671</v>
      </c>
      <c r="D384" s="35" t="s">
        <v>1672</v>
      </c>
      <c r="E384" s="35" t="s">
        <v>1673</v>
      </c>
      <c r="F384" s="36" t="s">
        <v>75</v>
      </c>
      <c r="G384" s="37">
        <v>58</v>
      </c>
      <c r="H384" s="22">
        <v>284.367445438</v>
      </c>
      <c r="I384" s="22">
        <f t="shared" si="13"/>
        <v>16493.310000000001</v>
      </c>
    </row>
    <row r="385" spans="2:9" ht="24" x14ac:dyDescent="0.25">
      <c r="B385" s="72" t="s">
        <v>39</v>
      </c>
      <c r="C385" s="34" t="s">
        <v>1674</v>
      </c>
      <c r="D385" s="35" t="s">
        <v>1675</v>
      </c>
      <c r="E385" s="35" t="s">
        <v>1676</v>
      </c>
      <c r="F385" s="36" t="s">
        <v>75</v>
      </c>
      <c r="G385" s="37">
        <v>810</v>
      </c>
      <c r="H385" s="22">
        <v>5.1178569200000013</v>
      </c>
      <c r="I385" s="22">
        <f t="shared" si="13"/>
        <v>4145.46</v>
      </c>
    </row>
    <row r="386" spans="2:9" ht="24" x14ac:dyDescent="0.25">
      <c r="B386" s="72" t="s">
        <v>39</v>
      </c>
      <c r="C386" s="34" t="s">
        <v>1316</v>
      </c>
      <c r="D386" s="35" t="s">
        <v>1677</v>
      </c>
      <c r="E386" s="35" t="s">
        <v>1318</v>
      </c>
      <c r="F386" s="36" t="s">
        <v>75</v>
      </c>
      <c r="G386" s="37">
        <v>80</v>
      </c>
      <c r="H386" s="22">
        <v>14.42786892</v>
      </c>
      <c r="I386" s="22">
        <f t="shared" si="13"/>
        <v>1154.23</v>
      </c>
    </row>
    <row r="387" spans="2:9" ht="24" x14ac:dyDescent="0.25">
      <c r="B387" s="72" t="s">
        <v>39</v>
      </c>
      <c r="C387" s="34" t="s">
        <v>1678</v>
      </c>
      <c r="D387" s="35" t="s">
        <v>1679</v>
      </c>
      <c r="E387" s="35" t="s">
        <v>1680</v>
      </c>
      <c r="F387" s="36" t="s">
        <v>75</v>
      </c>
      <c r="G387" s="37">
        <v>900</v>
      </c>
      <c r="H387" s="22">
        <v>23.443646000000001</v>
      </c>
      <c r="I387" s="22">
        <f t="shared" si="13"/>
        <v>21099.279999999999</v>
      </c>
    </row>
    <row r="388" spans="2:9" ht="24" x14ac:dyDescent="0.25">
      <c r="B388" s="72" t="s">
        <v>1550</v>
      </c>
      <c r="C388" s="34" t="s">
        <v>932</v>
      </c>
      <c r="D388" s="35" t="s">
        <v>1681</v>
      </c>
      <c r="E388" s="35" t="s">
        <v>1682</v>
      </c>
      <c r="F388" s="36" t="s">
        <v>43</v>
      </c>
      <c r="G388" s="37">
        <v>31</v>
      </c>
      <c r="H388" s="22">
        <v>250.59950799999999</v>
      </c>
      <c r="I388" s="22">
        <f t="shared" si="13"/>
        <v>7768.58</v>
      </c>
    </row>
    <row r="389" spans="2:9" ht="24" x14ac:dyDescent="0.25">
      <c r="B389" s="72" t="s">
        <v>1550</v>
      </c>
      <c r="C389" s="34" t="s">
        <v>935</v>
      </c>
      <c r="D389" s="35" t="s">
        <v>1683</v>
      </c>
      <c r="E389" s="35" t="s">
        <v>937</v>
      </c>
      <c r="F389" s="36" t="s">
        <v>43</v>
      </c>
      <c r="G389" s="37">
        <v>31</v>
      </c>
      <c r="H389" s="22">
        <v>220.60994799999997</v>
      </c>
      <c r="I389" s="22">
        <f t="shared" si="13"/>
        <v>6838.91</v>
      </c>
    </row>
    <row r="390" spans="2:9" ht="24" x14ac:dyDescent="0.25">
      <c r="B390" s="72" t="s">
        <v>1550</v>
      </c>
      <c r="C390" s="34" t="s">
        <v>1684</v>
      </c>
      <c r="D390" s="35" t="s">
        <v>1685</v>
      </c>
      <c r="E390" s="35" t="s">
        <v>1686</v>
      </c>
      <c r="F390" s="36" t="s">
        <v>43</v>
      </c>
      <c r="G390" s="37">
        <v>8</v>
      </c>
      <c r="H390" s="22">
        <v>357.71</v>
      </c>
      <c r="I390" s="22">
        <f t="shared" si="13"/>
        <v>2861.68</v>
      </c>
    </row>
    <row r="391" spans="2:9" ht="24" x14ac:dyDescent="0.25">
      <c r="B391" s="72" t="s">
        <v>1550</v>
      </c>
      <c r="C391" s="34" t="s">
        <v>1687</v>
      </c>
      <c r="D391" s="35" t="s">
        <v>1688</v>
      </c>
      <c r="E391" s="35" t="s">
        <v>1689</v>
      </c>
      <c r="F391" s="36" t="s">
        <v>43</v>
      </c>
      <c r="G391" s="37">
        <v>8</v>
      </c>
      <c r="H391" s="22">
        <v>674.46</v>
      </c>
      <c r="I391" s="22">
        <f t="shared" si="13"/>
        <v>5395.68</v>
      </c>
    </row>
    <row r="392" spans="2:9" x14ac:dyDescent="0.25">
      <c r="B392" s="71"/>
      <c r="C392" s="30"/>
      <c r="D392" s="31" t="s">
        <v>944</v>
      </c>
      <c r="E392" s="31" t="s">
        <v>945</v>
      </c>
      <c r="F392" s="32"/>
      <c r="G392" s="33"/>
      <c r="H392" s="33"/>
      <c r="I392" s="33">
        <f>SUBTOTAL(9,I393:I404)</f>
        <v>97943.22</v>
      </c>
    </row>
    <row r="393" spans="2:9" ht="24" x14ac:dyDescent="0.25">
      <c r="B393" s="72" t="s">
        <v>23</v>
      </c>
      <c r="C393" s="34" t="s">
        <v>946</v>
      </c>
      <c r="D393" s="35" t="s">
        <v>947</v>
      </c>
      <c r="E393" s="35" t="s">
        <v>948</v>
      </c>
      <c r="F393" s="36" t="s">
        <v>43</v>
      </c>
      <c r="G393" s="37">
        <v>0</v>
      </c>
      <c r="H393" s="22">
        <v>102.66</v>
      </c>
      <c r="I393" s="22">
        <f t="shared" ref="I393:I404" si="14">ROUND(G393*H393,2)</f>
        <v>0</v>
      </c>
    </row>
    <row r="394" spans="2:9" ht="24" x14ac:dyDescent="0.25">
      <c r="B394" s="72" t="s">
        <v>23</v>
      </c>
      <c r="C394" s="34" t="s">
        <v>949</v>
      </c>
      <c r="D394" s="35" t="s">
        <v>950</v>
      </c>
      <c r="E394" s="35" t="s">
        <v>951</v>
      </c>
      <c r="F394" s="36" t="s">
        <v>43</v>
      </c>
      <c r="G394" s="37">
        <v>0</v>
      </c>
      <c r="H394" s="22">
        <v>102.66</v>
      </c>
      <c r="I394" s="22">
        <f t="shared" si="14"/>
        <v>0</v>
      </c>
    </row>
    <row r="395" spans="2:9" ht="24" x14ac:dyDescent="0.25">
      <c r="B395" s="72" t="s">
        <v>39</v>
      </c>
      <c r="C395" s="34" t="s">
        <v>1690</v>
      </c>
      <c r="D395" s="35" t="s">
        <v>1691</v>
      </c>
      <c r="E395" s="35" t="s">
        <v>1692</v>
      </c>
      <c r="F395" s="36" t="s">
        <v>43</v>
      </c>
      <c r="G395" s="37">
        <v>59</v>
      </c>
      <c r="H395" s="22">
        <v>260.69237999999996</v>
      </c>
      <c r="I395" s="22">
        <f t="shared" si="14"/>
        <v>15380.85</v>
      </c>
    </row>
    <row r="396" spans="2:9" ht="24" x14ac:dyDescent="0.25">
      <c r="B396" s="72" t="s">
        <v>39</v>
      </c>
      <c r="C396" s="34" t="s">
        <v>1693</v>
      </c>
      <c r="D396" s="35" t="s">
        <v>1694</v>
      </c>
      <c r="E396" s="35" t="s">
        <v>1695</v>
      </c>
      <c r="F396" s="36" t="s">
        <v>43</v>
      </c>
      <c r="G396" s="37">
        <v>2</v>
      </c>
      <c r="H396" s="22">
        <v>337.95464000000004</v>
      </c>
      <c r="I396" s="22">
        <f t="shared" si="14"/>
        <v>675.91</v>
      </c>
    </row>
    <row r="397" spans="2:9" ht="60" x14ac:dyDescent="0.25">
      <c r="B397" s="72" t="s">
        <v>39</v>
      </c>
      <c r="C397" s="34" t="s">
        <v>1696</v>
      </c>
      <c r="D397" s="35" t="s">
        <v>1697</v>
      </c>
      <c r="E397" s="35" t="s">
        <v>1698</v>
      </c>
      <c r="F397" s="36" t="s">
        <v>239</v>
      </c>
      <c r="G397" s="37">
        <v>2110</v>
      </c>
      <c r="H397" s="22">
        <v>23.389448000000002</v>
      </c>
      <c r="I397" s="22">
        <f t="shared" si="14"/>
        <v>49351.74</v>
      </c>
    </row>
    <row r="398" spans="2:9" ht="24" x14ac:dyDescent="0.25">
      <c r="B398" s="72" t="s">
        <v>39</v>
      </c>
      <c r="C398" s="34" t="s">
        <v>1699</v>
      </c>
      <c r="D398" s="35" t="s">
        <v>1700</v>
      </c>
      <c r="E398" s="35" t="s">
        <v>681</v>
      </c>
      <c r="F398" s="36" t="s">
        <v>75</v>
      </c>
      <c r="G398" s="37">
        <v>30</v>
      </c>
      <c r="H398" s="22">
        <v>151.32</v>
      </c>
      <c r="I398" s="22">
        <f t="shared" si="14"/>
        <v>4539.6000000000004</v>
      </c>
    </row>
    <row r="399" spans="2:9" ht="24" x14ac:dyDescent="0.25">
      <c r="B399" s="72" t="s">
        <v>39</v>
      </c>
      <c r="C399" s="34" t="s">
        <v>1701</v>
      </c>
      <c r="D399" s="35" t="s">
        <v>1702</v>
      </c>
      <c r="E399" s="35" t="s">
        <v>1703</v>
      </c>
      <c r="F399" s="36" t="s">
        <v>43</v>
      </c>
      <c r="G399" s="37">
        <v>16</v>
      </c>
      <c r="H399" s="22">
        <v>180.52691379999999</v>
      </c>
      <c r="I399" s="22">
        <f t="shared" si="14"/>
        <v>2888.43</v>
      </c>
    </row>
    <row r="400" spans="2:9" ht="24" x14ac:dyDescent="0.25">
      <c r="B400" s="72" t="s">
        <v>39</v>
      </c>
      <c r="C400" s="34" t="s">
        <v>1704</v>
      </c>
      <c r="D400" s="35" t="s">
        <v>1705</v>
      </c>
      <c r="E400" s="35" t="s">
        <v>1706</v>
      </c>
      <c r="F400" s="36" t="s">
        <v>43</v>
      </c>
      <c r="G400" s="37">
        <v>10</v>
      </c>
      <c r="H400" s="22">
        <v>129.28637821999999</v>
      </c>
      <c r="I400" s="22">
        <f t="shared" si="14"/>
        <v>1292.8599999999999</v>
      </c>
    </row>
    <row r="401" spans="2:9" ht="24" x14ac:dyDescent="0.25">
      <c r="B401" s="72" t="s">
        <v>1550</v>
      </c>
      <c r="C401" s="34" t="s">
        <v>1707</v>
      </c>
      <c r="D401" s="35" t="s">
        <v>1708</v>
      </c>
      <c r="E401" s="35" t="s">
        <v>1709</v>
      </c>
      <c r="F401" s="36" t="s">
        <v>43</v>
      </c>
      <c r="G401" s="37">
        <v>10</v>
      </c>
      <c r="H401" s="22">
        <v>158.97999999999999</v>
      </c>
      <c r="I401" s="22">
        <f t="shared" si="14"/>
        <v>1589.8</v>
      </c>
    </row>
    <row r="402" spans="2:9" ht="24" x14ac:dyDescent="0.25">
      <c r="B402" s="72" t="s">
        <v>1550</v>
      </c>
      <c r="C402" s="34" t="s">
        <v>1710</v>
      </c>
      <c r="D402" s="35" t="s">
        <v>1711</v>
      </c>
      <c r="E402" s="35" t="s">
        <v>1712</v>
      </c>
      <c r="F402" s="36" t="s">
        <v>43</v>
      </c>
      <c r="G402" s="37">
        <v>5</v>
      </c>
      <c r="H402" s="22">
        <v>620.27</v>
      </c>
      <c r="I402" s="22">
        <f t="shared" si="14"/>
        <v>3101.35</v>
      </c>
    </row>
    <row r="403" spans="2:9" ht="24" x14ac:dyDescent="0.25">
      <c r="B403" s="72" t="s">
        <v>1550</v>
      </c>
      <c r="C403" s="34" t="s">
        <v>1713</v>
      </c>
      <c r="D403" s="35" t="s">
        <v>1714</v>
      </c>
      <c r="E403" s="35" t="s">
        <v>1715</v>
      </c>
      <c r="F403" s="36" t="s">
        <v>43</v>
      </c>
      <c r="G403" s="37">
        <v>8</v>
      </c>
      <c r="H403" s="22">
        <v>148.42000000000002</v>
      </c>
      <c r="I403" s="22">
        <f t="shared" si="14"/>
        <v>1187.3599999999999</v>
      </c>
    </row>
    <row r="404" spans="2:9" ht="48" x14ac:dyDescent="0.25">
      <c r="B404" s="72" t="s">
        <v>1569</v>
      </c>
      <c r="C404" s="34">
        <v>13525</v>
      </c>
      <c r="D404" s="35" t="s">
        <v>1716</v>
      </c>
      <c r="E404" s="35" t="s">
        <v>1717</v>
      </c>
      <c r="F404" s="36" t="s">
        <v>47</v>
      </c>
      <c r="G404" s="37">
        <v>130</v>
      </c>
      <c r="H404" s="22">
        <v>137.96402</v>
      </c>
      <c r="I404" s="22">
        <f t="shared" si="14"/>
        <v>17935.32</v>
      </c>
    </row>
    <row r="405" spans="2:9" x14ac:dyDescent="0.25">
      <c r="B405" s="71"/>
      <c r="C405" s="30"/>
      <c r="D405" s="31" t="s">
        <v>952</v>
      </c>
      <c r="E405" s="31" t="s">
        <v>953</v>
      </c>
      <c r="F405" s="32"/>
      <c r="G405" s="33"/>
      <c r="H405" s="33"/>
      <c r="I405" s="33">
        <f>SUBTOTAL(9,I406:I411)</f>
        <v>13024.070000000002</v>
      </c>
    </row>
    <row r="406" spans="2:9" x14ac:dyDescent="0.25">
      <c r="B406" s="72" t="s">
        <v>134</v>
      </c>
      <c r="C406" s="34" t="s">
        <v>954</v>
      </c>
      <c r="D406" s="35" t="s">
        <v>955</v>
      </c>
      <c r="E406" s="35" t="s">
        <v>956</v>
      </c>
      <c r="F406" s="36" t="s">
        <v>957</v>
      </c>
      <c r="G406" s="37">
        <v>30</v>
      </c>
      <c r="H406" s="22">
        <v>26.4</v>
      </c>
      <c r="I406" s="22">
        <f t="shared" ref="I406:I411" si="15">ROUND(G406*H406,2)</f>
        <v>792</v>
      </c>
    </row>
    <row r="407" spans="2:9" ht="24" x14ac:dyDescent="0.25">
      <c r="B407" s="72" t="s">
        <v>23</v>
      </c>
      <c r="C407" s="34" t="s">
        <v>958</v>
      </c>
      <c r="D407" s="35" t="s">
        <v>959</v>
      </c>
      <c r="E407" s="35" t="s">
        <v>960</v>
      </c>
      <c r="F407" s="36" t="s">
        <v>239</v>
      </c>
      <c r="G407" s="37">
        <v>135</v>
      </c>
      <c r="H407" s="22">
        <v>80.567999999999998</v>
      </c>
      <c r="I407" s="22">
        <f t="shared" si="15"/>
        <v>10876.68</v>
      </c>
    </row>
    <row r="408" spans="2:9" ht="24" x14ac:dyDescent="0.25">
      <c r="B408" s="69" t="s">
        <v>39</v>
      </c>
      <c r="C408" s="34" t="s">
        <v>961</v>
      </c>
      <c r="D408" s="35" t="s">
        <v>962</v>
      </c>
      <c r="E408" s="35" t="s">
        <v>963</v>
      </c>
      <c r="F408" s="36" t="s">
        <v>75</v>
      </c>
      <c r="G408" s="37">
        <v>0</v>
      </c>
      <c r="H408" s="22">
        <v>18.48</v>
      </c>
      <c r="I408" s="22">
        <f t="shared" si="15"/>
        <v>0</v>
      </c>
    </row>
    <row r="409" spans="2:9" ht="24" x14ac:dyDescent="0.25">
      <c r="B409" s="69" t="s">
        <v>39</v>
      </c>
      <c r="C409" s="34" t="s">
        <v>964</v>
      </c>
      <c r="D409" s="35" t="s">
        <v>965</v>
      </c>
      <c r="E409" s="35" t="s">
        <v>966</v>
      </c>
      <c r="F409" s="36" t="s">
        <v>75</v>
      </c>
      <c r="G409" s="37">
        <v>0</v>
      </c>
      <c r="H409" s="22">
        <v>9.6239999999999988</v>
      </c>
      <c r="I409" s="22">
        <f t="shared" si="15"/>
        <v>0</v>
      </c>
    </row>
    <row r="410" spans="2:9" ht="24" x14ac:dyDescent="0.25">
      <c r="B410" s="69" t="s">
        <v>39</v>
      </c>
      <c r="C410" s="34" t="s">
        <v>1718</v>
      </c>
      <c r="D410" s="35" t="s">
        <v>1719</v>
      </c>
      <c r="E410" s="35" t="s">
        <v>1720</v>
      </c>
      <c r="F410" s="36" t="s">
        <v>239</v>
      </c>
      <c r="G410" s="37">
        <v>11</v>
      </c>
      <c r="H410" s="22">
        <v>96.35</v>
      </c>
      <c r="I410" s="22">
        <f t="shared" si="15"/>
        <v>1059.8499999999999</v>
      </c>
    </row>
    <row r="411" spans="2:9" ht="24" x14ac:dyDescent="0.25">
      <c r="B411" s="69" t="s">
        <v>39</v>
      </c>
      <c r="C411" s="34" t="s">
        <v>1721</v>
      </c>
      <c r="D411" s="35" t="s">
        <v>1722</v>
      </c>
      <c r="E411" s="35" t="s">
        <v>1723</v>
      </c>
      <c r="F411" s="36" t="s">
        <v>122</v>
      </c>
      <c r="G411" s="37">
        <v>14</v>
      </c>
      <c r="H411" s="22">
        <v>21.11</v>
      </c>
      <c r="I411" s="22">
        <f t="shared" si="15"/>
        <v>295.54000000000002</v>
      </c>
    </row>
    <row r="412" spans="2:9" x14ac:dyDescent="0.25">
      <c r="B412" s="71"/>
      <c r="C412" s="30"/>
      <c r="D412" s="31" t="s">
        <v>967</v>
      </c>
      <c r="E412" s="31" t="s">
        <v>968</v>
      </c>
      <c r="F412" s="32"/>
      <c r="G412" s="33"/>
      <c r="H412" s="33"/>
      <c r="I412" s="33">
        <f>SUBTOTAL(9,I413:I451)</f>
        <v>1848230.2100000002</v>
      </c>
    </row>
    <row r="413" spans="2:9" ht="24" x14ac:dyDescent="0.25">
      <c r="B413" s="72" t="s">
        <v>23</v>
      </c>
      <c r="C413" s="34" t="s">
        <v>986</v>
      </c>
      <c r="D413" s="35" t="s">
        <v>987</v>
      </c>
      <c r="E413" s="35" t="s">
        <v>988</v>
      </c>
      <c r="F413" s="36" t="s">
        <v>43</v>
      </c>
      <c r="G413" s="37">
        <v>0</v>
      </c>
      <c r="H413" s="22">
        <v>4511.7323999999999</v>
      </c>
      <c r="I413" s="22">
        <f>ROUND(G413*H413,2)</f>
        <v>0</v>
      </c>
    </row>
    <row r="414" spans="2:9" x14ac:dyDescent="0.25">
      <c r="B414" s="71"/>
      <c r="C414" s="30"/>
      <c r="D414" s="24" t="s">
        <v>972</v>
      </c>
      <c r="E414" s="31" t="s">
        <v>973</v>
      </c>
      <c r="F414" s="32"/>
      <c r="G414" s="33"/>
      <c r="H414" s="33"/>
      <c r="I414" s="33">
        <f>SUBTOTAL(9,I415:I446)</f>
        <v>1847289.8200000003</v>
      </c>
    </row>
    <row r="415" spans="2:9" ht="24" x14ac:dyDescent="0.25">
      <c r="B415" s="72" t="s">
        <v>23</v>
      </c>
      <c r="C415" s="34" t="s">
        <v>989</v>
      </c>
      <c r="D415" s="35" t="s">
        <v>990</v>
      </c>
      <c r="E415" s="35" t="s">
        <v>991</v>
      </c>
      <c r="F415" s="36" t="s">
        <v>43</v>
      </c>
      <c r="G415" s="37">
        <v>0</v>
      </c>
      <c r="H415" s="22">
        <v>338590.24859999999</v>
      </c>
      <c r="I415" s="22">
        <f t="shared" ref="I415:I446" si="16">ROUND(G415*H415,2)</f>
        <v>0</v>
      </c>
    </row>
    <row r="416" spans="2:9" ht="36" x14ac:dyDescent="0.25">
      <c r="B416" s="72" t="s">
        <v>23</v>
      </c>
      <c r="C416" s="34" t="s">
        <v>992</v>
      </c>
      <c r="D416" s="35" t="s">
        <v>993</v>
      </c>
      <c r="E416" s="35" t="s">
        <v>994</v>
      </c>
      <c r="F416" s="36" t="s">
        <v>43</v>
      </c>
      <c r="G416" s="37">
        <v>0</v>
      </c>
      <c r="H416" s="22">
        <v>339173.08500000002</v>
      </c>
      <c r="I416" s="22">
        <f t="shared" si="16"/>
        <v>0</v>
      </c>
    </row>
    <row r="417" spans="2:9" ht="36" x14ac:dyDescent="0.25">
      <c r="B417" s="72" t="s">
        <v>23</v>
      </c>
      <c r="C417" s="34" t="s">
        <v>995</v>
      </c>
      <c r="D417" s="35" t="s">
        <v>996</v>
      </c>
      <c r="E417" s="35" t="s">
        <v>997</v>
      </c>
      <c r="F417" s="36" t="s">
        <v>43</v>
      </c>
      <c r="G417" s="37">
        <v>0</v>
      </c>
      <c r="H417" s="22">
        <v>369079.81079999998</v>
      </c>
      <c r="I417" s="22">
        <f t="shared" si="16"/>
        <v>0</v>
      </c>
    </row>
    <row r="418" spans="2:9" ht="24" x14ac:dyDescent="0.25">
      <c r="B418" s="72" t="s">
        <v>23</v>
      </c>
      <c r="C418" s="34" t="s">
        <v>998</v>
      </c>
      <c r="D418" s="35" t="s">
        <v>999</v>
      </c>
      <c r="E418" s="35" t="s">
        <v>1000</v>
      </c>
      <c r="F418" s="36" t="s">
        <v>43</v>
      </c>
      <c r="G418" s="37">
        <v>0</v>
      </c>
      <c r="H418" s="22">
        <v>19222.862399999998</v>
      </c>
      <c r="I418" s="22">
        <f t="shared" si="16"/>
        <v>0</v>
      </c>
    </row>
    <row r="419" spans="2:9" ht="24" x14ac:dyDescent="0.25">
      <c r="B419" s="72" t="s">
        <v>23</v>
      </c>
      <c r="C419" s="34" t="s">
        <v>1001</v>
      </c>
      <c r="D419" s="35" t="s">
        <v>1002</v>
      </c>
      <c r="E419" s="35" t="s">
        <v>1003</v>
      </c>
      <c r="F419" s="36" t="s">
        <v>43</v>
      </c>
      <c r="G419" s="37">
        <v>0</v>
      </c>
      <c r="H419" s="22">
        <v>17749.811399999999</v>
      </c>
      <c r="I419" s="22">
        <f t="shared" si="16"/>
        <v>0</v>
      </c>
    </row>
    <row r="420" spans="2:9" ht="24" x14ac:dyDescent="0.25">
      <c r="B420" s="72" t="s">
        <v>23</v>
      </c>
      <c r="C420" s="34" t="s">
        <v>1004</v>
      </c>
      <c r="D420" s="35" t="s">
        <v>1005</v>
      </c>
      <c r="E420" s="35" t="s">
        <v>1006</v>
      </c>
      <c r="F420" s="36" t="s">
        <v>43</v>
      </c>
      <c r="G420" s="37">
        <v>0</v>
      </c>
      <c r="H420" s="22">
        <v>6895.9170000000004</v>
      </c>
      <c r="I420" s="22">
        <f t="shared" si="16"/>
        <v>0</v>
      </c>
    </row>
    <row r="421" spans="2:9" ht="24" x14ac:dyDescent="0.25">
      <c r="B421" s="72" t="s">
        <v>23</v>
      </c>
      <c r="C421" s="34" t="s">
        <v>1012</v>
      </c>
      <c r="D421" s="35" t="s">
        <v>1013</v>
      </c>
      <c r="E421" s="35" t="s">
        <v>1014</v>
      </c>
      <c r="F421" s="36" t="s">
        <v>43</v>
      </c>
      <c r="G421" s="37">
        <v>0</v>
      </c>
      <c r="H421" s="22">
        <v>548.35199999999998</v>
      </c>
      <c r="I421" s="22">
        <f t="shared" si="16"/>
        <v>0</v>
      </c>
    </row>
    <row r="422" spans="2:9" ht="24" x14ac:dyDescent="0.25">
      <c r="B422" s="69" t="s">
        <v>39</v>
      </c>
      <c r="C422" s="34" t="s">
        <v>196</v>
      </c>
      <c r="D422" s="35" t="s">
        <v>197</v>
      </c>
      <c r="E422" s="35" t="s">
        <v>198</v>
      </c>
      <c r="F422" s="36" t="s">
        <v>47</v>
      </c>
      <c r="G422" s="37">
        <v>1037.89931</v>
      </c>
      <c r="H422" s="22">
        <v>13.068000000000001</v>
      </c>
      <c r="I422" s="22">
        <f t="shared" si="16"/>
        <v>13563.27</v>
      </c>
    </row>
    <row r="423" spans="2:9" ht="24" x14ac:dyDescent="0.25">
      <c r="B423" s="69" t="s">
        <v>39</v>
      </c>
      <c r="C423" s="34" t="s">
        <v>202</v>
      </c>
      <c r="D423" s="35" t="s">
        <v>203</v>
      </c>
      <c r="E423" s="35" t="s">
        <v>204</v>
      </c>
      <c r="F423" s="36" t="s">
        <v>47</v>
      </c>
      <c r="G423" s="37">
        <v>271.99996369791626</v>
      </c>
      <c r="H423" s="22">
        <v>12.96</v>
      </c>
      <c r="I423" s="22">
        <f t="shared" si="16"/>
        <v>3525.12</v>
      </c>
    </row>
    <row r="424" spans="2:9" ht="48" x14ac:dyDescent="0.25">
      <c r="B424" s="69" t="s">
        <v>134</v>
      </c>
      <c r="C424" s="18" t="s">
        <v>735</v>
      </c>
      <c r="D424" s="19" t="s">
        <v>736</v>
      </c>
      <c r="E424" s="20" t="s">
        <v>737</v>
      </c>
      <c r="F424" s="21" t="s">
        <v>75</v>
      </c>
      <c r="G424" s="22">
        <v>64.199999999999989</v>
      </c>
      <c r="H424" s="22">
        <v>9.8880928172702056</v>
      </c>
      <c r="I424" s="22">
        <f t="shared" si="16"/>
        <v>634.82000000000005</v>
      </c>
    </row>
    <row r="425" spans="2:9" ht="24" x14ac:dyDescent="0.25">
      <c r="B425" s="69" t="s">
        <v>39</v>
      </c>
      <c r="C425" s="18" t="s">
        <v>781</v>
      </c>
      <c r="D425" s="19" t="s">
        <v>782</v>
      </c>
      <c r="E425" s="20" t="s">
        <v>783</v>
      </c>
      <c r="F425" s="21" t="s">
        <v>75</v>
      </c>
      <c r="G425" s="22">
        <v>141.96719999999999</v>
      </c>
      <c r="H425" s="22">
        <v>8.5439864215991665</v>
      </c>
      <c r="I425" s="22">
        <f t="shared" si="16"/>
        <v>1212.97</v>
      </c>
    </row>
    <row r="426" spans="2:9" ht="36" x14ac:dyDescent="0.25">
      <c r="B426" s="72" t="s">
        <v>23</v>
      </c>
      <c r="C426" s="34" t="s">
        <v>1724</v>
      </c>
      <c r="D426" s="35" t="s">
        <v>1725</v>
      </c>
      <c r="E426" s="35" t="s">
        <v>1726</v>
      </c>
      <c r="F426" s="36" t="s">
        <v>43</v>
      </c>
      <c r="G426" s="37">
        <v>14</v>
      </c>
      <c r="H426" s="22">
        <v>6358.2652445400718</v>
      </c>
      <c r="I426" s="22">
        <f t="shared" si="16"/>
        <v>89015.71</v>
      </c>
    </row>
    <row r="427" spans="2:9" ht="72" x14ac:dyDescent="0.25">
      <c r="B427" s="72" t="s">
        <v>23</v>
      </c>
      <c r="C427" s="34" t="s">
        <v>1727</v>
      </c>
      <c r="D427" s="35" t="s">
        <v>1728</v>
      </c>
      <c r="E427" s="35" t="s">
        <v>1729</v>
      </c>
      <c r="F427" s="36" t="s">
        <v>43</v>
      </c>
      <c r="G427" s="37">
        <v>13</v>
      </c>
      <c r="H427" s="22">
        <v>6520.1407641732994</v>
      </c>
      <c r="I427" s="22">
        <f t="shared" si="16"/>
        <v>84761.83</v>
      </c>
    </row>
    <row r="428" spans="2:9" ht="36" x14ac:dyDescent="0.25">
      <c r="B428" s="72" t="s">
        <v>23</v>
      </c>
      <c r="C428" s="34" t="s">
        <v>1730</v>
      </c>
      <c r="D428" s="35" t="s">
        <v>1731</v>
      </c>
      <c r="E428" s="35" t="s">
        <v>1732</v>
      </c>
      <c r="F428" s="36" t="s">
        <v>43</v>
      </c>
      <c r="G428" s="37">
        <v>2</v>
      </c>
      <c r="H428" s="22">
        <v>5999.4108816583184</v>
      </c>
      <c r="I428" s="22">
        <f t="shared" si="16"/>
        <v>11998.82</v>
      </c>
    </row>
    <row r="429" spans="2:9" ht="72" x14ac:dyDescent="0.25">
      <c r="B429" s="72" t="s">
        <v>23</v>
      </c>
      <c r="C429" s="34" t="s">
        <v>1733</v>
      </c>
      <c r="D429" s="35" t="s">
        <v>1734</v>
      </c>
      <c r="E429" s="35" t="s">
        <v>1735</v>
      </c>
      <c r="F429" s="36" t="s">
        <v>43</v>
      </c>
      <c r="G429" s="37">
        <v>5</v>
      </c>
      <c r="H429" s="22">
        <v>6915.2940397989541</v>
      </c>
      <c r="I429" s="22">
        <f t="shared" si="16"/>
        <v>34576.47</v>
      </c>
    </row>
    <row r="430" spans="2:9" ht="36" x14ac:dyDescent="0.25">
      <c r="B430" s="72" t="s">
        <v>23</v>
      </c>
      <c r="C430" s="34" t="s">
        <v>1736</v>
      </c>
      <c r="D430" s="35" t="s">
        <v>1737</v>
      </c>
      <c r="E430" s="35" t="s">
        <v>1738</v>
      </c>
      <c r="F430" s="36" t="s">
        <v>43</v>
      </c>
      <c r="G430" s="37">
        <v>3</v>
      </c>
      <c r="H430" s="22">
        <v>6935.4845137566772</v>
      </c>
      <c r="I430" s="22">
        <f t="shared" si="16"/>
        <v>20806.45</v>
      </c>
    </row>
    <row r="431" spans="2:9" ht="36" x14ac:dyDescent="0.25">
      <c r="B431" s="72" t="s">
        <v>23</v>
      </c>
      <c r="C431" s="34" t="s">
        <v>1739</v>
      </c>
      <c r="D431" s="35" t="s">
        <v>1740</v>
      </c>
      <c r="E431" s="35" t="s">
        <v>1741</v>
      </c>
      <c r="F431" s="36" t="s">
        <v>43</v>
      </c>
      <c r="G431" s="37">
        <v>2</v>
      </c>
      <c r="H431" s="22">
        <v>7660.155558648954</v>
      </c>
      <c r="I431" s="22">
        <f t="shared" si="16"/>
        <v>15320.31</v>
      </c>
    </row>
    <row r="432" spans="2:9" ht="36" x14ac:dyDescent="0.25">
      <c r="B432" s="72" t="s">
        <v>23</v>
      </c>
      <c r="C432" s="34" t="s">
        <v>1742</v>
      </c>
      <c r="D432" s="35" t="s">
        <v>1743</v>
      </c>
      <c r="E432" s="35" t="s">
        <v>1744</v>
      </c>
      <c r="F432" s="36" t="s">
        <v>43</v>
      </c>
      <c r="G432" s="37">
        <v>4</v>
      </c>
      <c r="H432" s="22">
        <v>9902.799537199191</v>
      </c>
      <c r="I432" s="22">
        <f t="shared" si="16"/>
        <v>39611.199999999997</v>
      </c>
    </row>
    <row r="433" spans="2:9" ht="36" x14ac:dyDescent="0.25">
      <c r="B433" s="72" t="s">
        <v>23</v>
      </c>
      <c r="C433" s="34" t="s">
        <v>1745</v>
      </c>
      <c r="D433" s="35" t="s">
        <v>1746</v>
      </c>
      <c r="E433" s="35" t="s">
        <v>1747</v>
      </c>
      <c r="F433" s="36" t="s">
        <v>43</v>
      </c>
      <c r="G433" s="37">
        <v>2</v>
      </c>
      <c r="H433" s="22">
        <v>9945.6447979718523</v>
      </c>
      <c r="I433" s="22">
        <f t="shared" si="16"/>
        <v>19891.29</v>
      </c>
    </row>
    <row r="434" spans="2:9" ht="36" x14ac:dyDescent="0.25">
      <c r="B434" s="72" t="s">
        <v>23</v>
      </c>
      <c r="C434" s="34" t="s">
        <v>1748</v>
      </c>
      <c r="D434" s="35" t="s">
        <v>1749</v>
      </c>
      <c r="E434" s="35" t="s">
        <v>1750</v>
      </c>
      <c r="F434" s="36" t="s">
        <v>43</v>
      </c>
      <c r="G434" s="37">
        <v>15</v>
      </c>
      <c r="H434" s="22">
        <v>9936.1311934715777</v>
      </c>
      <c r="I434" s="22">
        <f t="shared" si="16"/>
        <v>149041.97</v>
      </c>
    </row>
    <row r="435" spans="2:9" ht="36" x14ac:dyDescent="0.25">
      <c r="B435" s="72" t="s">
        <v>23</v>
      </c>
      <c r="C435" s="34" t="s">
        <v>1751</v>
      </c>
      <c r="D435" s="35" t="s">
        <v>1752</v>
      </c>
      <c r="E435" s="35" t="s">
        <v>1753</v>
      </c>
      <c r="F435" s="36" t="s">
        <v>43</v>
      </c>
      <c r="G435" s="37">
        <v>1</v>
      </c>
      <c r="H435" s="22">
        <v>9679.1323582213281</v>
      </c>
      <c r="I435" s="22">
        <f t="shared" si="16"/>
        <v>9679.1299999999992</v>
      </c>
    </row>
    <row r="436" spans="2:9" ht="36" x14ac:dyDescent="0.25">
      <c r="B436" s="72" t="s">
        <v>23</v>
      </c>
      <c r="C436" s="34" t="s">
        <v>1754</v>
      </c>
      <c r="D436" s="35" t="s">
        <v>1755</v>
      </c>
      <c r="E436" s="35" t="s">
        <v>1756</v>
      </c>
      <c r="F436" s="36" t="s">
        <v>43</v>
      </c>
      <c r="G436" s="37">
        <v>3</v>
      </c>
      <c r="H436" s="22">
        <v>10036.843456145903</v>
      </c>
      <c r="I436" s="22">
        <f t="shared" si="16"/>
        <v>30110.53</v>
      </c>
    </row>
    <row r="437" spans="2:9" ht="60" x14ac:dyDescent="0.25">
      <c r="B437" s="72" t="s">
        <v>23</v>
      </c>
      <c r="C437" s="34" t="s">
        <v>1757</v>
      </c>
      <c r="D437" s="35" t="s">
        <v>1758</v>
      </c>
      <c r="E437" s="35" t="s">
        <v>1759</v>
      </c>
      <c r="F437" s="36" t="s">
        <v>43</v>
      </c>
      <c r="G437" s="37">
        <v>8</v>
      </c>
      <c r="H437" s="22">
        <v>40809.301971245513</v>
      </c>
      <c r="I437" s="22">
        <f t="shared" si="16"/>
        <v>326474.42</v>
      </c>
    </row>
    <row r="438" spans="2:9" ht="36" x14ac:dyDescent="0.25">
      <c r="B438" s="72" t="s">
        <v>23</v>
      </c>
      <c r="C438" s="34" t="s">
        <v>1760</v>
      </c>
      <c r="D438" s="35" t="s">
        <v>1761</v>
      </c>
      <c r="E438" s="35" t="s">
        <v>1762</v>
      </c>
      <c r="F438" s="36" t="s">
        <v>43</v>
      </c>
      <c r="G438" s="37">
        <v>3</v>
      </c>
      <c r="H438" s="22">
        <v>96596.193378821932</v>
      </c>
      <c r="I438" s="22">
        <f t="shared" si="16"/>
        <v>289788.58</v>
      </c>
    </row>
    <row r="439" spans="2:9" ht="24" x14ac:dyDescent="0.25">
      <c r="B439" s="72" t="s">
        <v>23</v>
      </c>
      <c r="C439" s="34" t="s">
        <v>1763</v>
      </c>
      <c r="D439" s="35" t="s">
        <v>1764</v>
      </c>
      <c r="E439" s="35" t="s">
        <v>1765</v>
      </c>
      <c r="F439" s="36" t="s">
        <v>43</v>
      </c>
      <c r="G439" s="37">
        <v>1</v>
      </c>
      <c r="H439" s="22">
        <v>123536.31182781131</v>
      </c>
      <c r="I439" s="22">
        <f t="shared" si="16"/>
        <v>123536.31</v>
      </c>
    </row>
    <row r="440" spans="2:9" ht="72" x14ac:dyDescent="0.25">
      <c r="B440" s="72" t="s">
        <v>23</v>
      </c>
      <c r="C440" s="34" t="s">
        <v>1766</v>
      </c>
      <c r="D440" s="35" t="s">
        <v>1767</v>
      </c>
      <c r="E440" s="35" t="s">
        <v>1768</v>
      </c>
      <c r="F440" s="36" t="s">
        <v>43</v>
      </c>
      <c r="G440" s="37">
        <v>1</v>
      </c>
      <c r="H440" s="22">
        <v>90293.565173569194</v>
      </c>
      <c r="I440" s="22">
        <f t="shared" si="16"/>
        <v>90293.57</v>
      </c>
    </row>
    <row r="441" spans="2:9" ht="72" x14ac:dyDescent="0.25">
      <c r="B441" s="72" t="s">
        <v>23</v>
      </c>
      <c r="C441" s="34" t="s">
        <v>1769</v>
      </c>
      <c r="D441" s="35" t="s">
        <v>1770</v>
      </c>
      <c r="E441" s="35" t="s">
        <v>1771</v>
      </c>
      <c r="F441" s="36" t="s">
        <v>43</v>
      </c>
      <c r="G441" s="37">
        <v>4</v>
      </c>
      <c r="H441" s="22">
        <v>116688.69123091429</v>
      </c>
      <c r="I441" s="22">
        <f t="shared" si="16"/>
        <v>466754.76</v>
      </c>
    </row>
    <row r="442" spans="2:9" ht="96" x14ac:dyDescent="0.25">
      <c r="B442" s="72" t="s">
        <v>23</v>
      </c>
      <c r="C442" s="34" t="s">
        <v>1772</v>
      </c>
      <c r="D442" s="35" t="s">
        <v>1773</v>
      </c>
      <c r="E442" s="35" t="s">
        <v>1774</v>
      </c>
      <c r="F442" s="36" t="s">
        <v>43</v>
      </c>
      <c r="G442" s="37">
        <v>1</v>
      </c>
      <c r="H442" s="22">
        <v>1098.1430967601652</v>
      </c>
      <c r="I442" s="22">
        <f t="shared" si="16"/>
        <v>1098.1400000000001</v>
      </c>
    </row>
    <row r="443" spans="2:9" ht="96" x14ac:dyDescent="0.25">
      <c r="B443" s="72" t="s">
        <v>23</v>
      </c>
      <c r="C443" s="34" t="s">
        <v>1775</v>
      </c>
      <c r="D443" s="35" t="s">
        <v>1776</v>
      </c>
      <c r="E443" s="35" t="s">
        <v>1777</v>
      </c>
      <c r="F443" s="36" t="s">
        <v>43</v>
      </c>
      <c r="G443" s="37">
        <v>1</v>
      </c>
      <c r="H443" s="22">
        <v>1158.510573604759</v>
      </c>
      <c r="I443" s="22">
        <f t="shared" si="16"/>
        <v>1158.51</v>
      </c>
    </row>
    <row r="444" spans="2:9" ht="96" x14ac:dyDescent="0.25">
      <c r="B444" s="72" t="s">
        <v>23</v>
      </c>
      <c r="C444" s="34" t="s">
        <v>1778</v>
      </c>
      <c r="D444" s="35" t="s">
        <v>1779</v>
      </c>
      <c r="E444" s="35" t="s">
        <v>1780</v>
      </c>
      <c r="F444" s="36" t="s">
        <v>43</v>
      </c>
      <c r="G444" s="37">
        <v>2</v>
      </c>
      <c r="H444" s="22">
        <v>6086.293154417961</v>
      </c>
      <c r="I444" s="22">
        <f t="shared" si="16"/>
        <v>12172.59</v>
      </c>
    </row>
    <row r="445" spans="2:9" ht="96" x14ac:dyDescent="0.25">
      <c r="B445" s="72" t="s">
        <v>23</v>
      </c>
      <c r="C445" s="34" t="s">
        <v>1781</v>
      </c>
      <c r="D445" s="35" t="s">
        <v>1782</v>
      </c>
      <c r="E445" s="35" t="s">
        <v>1783</v>
      </c>
      <c r="F445" s="36" t="s">
        <v>43</v>
      </c>
      <c r="G445" s="37">
        <v>2</v>
      </c>
      <c r="H445" s="22">
        <v>4087.6846117461751</v>
      </c>
      <c r="I445" s="22">
        <f t="shared" si="16"/>
        <v>8175.37</v>
      </c>
    </row>
    <row r="446" spans="2:9" ht="96" x14ac:dyDescent="0.25">
      <c r="B446" s="72" t="s">
        <v>23</v>
      </c>
      <c r="C446" s="34" t="s">
        <v>1784</v>
      </c>
      <c r="D446" s="35" t="s">
        <v>1785</v>
      </c>
      <c r="E446" s="35" t="s">
        <v>1786</v>
      </c>
      <c r="F446" s="36" t="s">
        <v>43</v>
      </c>
      <c r="G446" s="37">
        <v>1</v>
      </c>
      <c r="H446" s="22">
        <v>4087.6846117461751</v>
      </c>
      <c r="I446" s="22">
        <f t="shared" si="16"/>
        <v>4087.68</v>
      </c>
    </row>
    <row r="447" spans="2:9" x14ac:dyDescent="0.25">
      <c r="B447" s="71"/>
      <c r="C447" s="30"/>
      <c r="D447" s="24" t="s">
        <v>1007</v>
      </c>
      <c r="E447" s="31" t="s">
        <v>1008</v>
      </c>
      <c r="F447" s="32"/>
      <c r="G447" s="33"/>
      <c r="H447" s="33"/>
      <c r="I447" s="33">
        <f>SUBTOTAL(9,I448:I451)</f>
        <v>940.39</v>
      </c>
    </row>
    <row r="448" spans="2:9" ht="24" x14ac:dyDescent="0.25">
      <c r="B448" s="72" t="s">
        <v>23</v>
      </c>
      <c r="C448" s="34" t="s">
        <v>1009</v>
      </c>
      <c r="D448" s="35" t="s">
        <v>1010</v>
      </c>
      <c r="E448" s="35" t="s">
        <v>1011</v>
      </c>
      <c r="F448" s="36" t="s">
        <v>43</v>
      </c>
      <c r="G448" s="37">
        <v>0</v>
      </c>
      <c r="H448" s="22">
        <v>1879.4880000000005</v>
      </c>
      <c r="I448" s="22">
        <f>ROUND(G448*H448,2)</f>
        <v>0</v>
      </c>
    </row>
    <row r="449" spans="2:9" ht="24" x14ac:dyDescent="0.25">
      <c r="B449" s="69" t="s">
        <v>39</v>
      </c>
      <c r="C449" s="18" t="s">
        <v>785</v>
      </c>
      <c r="D449" s="19" t="s">
        <v>786</v>
      </c>
      <c r="E449" s="20" t="s">
        <v>787</v>
      </c>
      <c r="F449" s="21" t="s">
        <v>75</v>
      </c>
      <c r="G449" s="22">
        <v>141.96719999999999</v>
      </c>
      <c r="H449" s="22">
        <v>6.6239752269471044</v>
      </c>
      <c r="I449" s="22">
        <f>ROUND(G449*H449,2)</f>
        <v>940.39</v>
      </c>
    </row>
    <row r="450" spans="2:9" ht="48" x14ac:dyDescent="0.25">
      <c r="B450" s="72" t="s">
        <v>23</v>
      </c>
      <c r="C450" s="34" t="s">
        <v>1015</v>
      </c>
      <c r="D450" s="35" t="s">
        <v>1016</v>
      </c>
      <c r="E450" s="35" t="s">
        <v>1017</v>
      </c>
      <c r="F450" s="36" t="s">
        <v>595</v>
      </c>
      <c r="G450" s="37">
        <v>0</v>
      </c>
      <c r="H450" s="22">
        <v>2327.8679999999999</v>
      </c>
      <c r="I450" s="22">
        <f>ROUND(G450*H450,2)</f>
        <v>0</v>
      </c>
    </row>
    <row r="451" spans="2:9" ht="24" x14ac:dyDescent="0.25">
      <c r="B451" s="72" t="s">
        <v>23</v>
      </c>
      <c r="C451" s="34" t="s">
        <v>1018</v>
      </c>
      <c r="D451" s="35" t="s">
        <v>1019</v>
      </c>
      <c r="E451" s="35" t="s">
        <v>1020</v>
      </c>
      <c r="F451" s="36" t="s">
        <v>43</v>
      </c>
      <c r="G451" s="37">
        <v>0</v>
      </c>
      <c r="H451" s="22">
        <v>21144.239999999998</v>
      </c>
      <c r="I451" s="22">
        <f>ROUND(G451*H451,2)</f>
        <v>0</v>
      </c>
    </row>
    <row r="452" spans="2:9" x14ac:dyDescent="0.25">
      <c r="B452" s="73"/>
      <c r="C452" s="38"/>
      <c r="D452" s="39" t="s">
        <v>1021</v>
      </c>
      <c r="E452" s="41" t="s">
        <v>1022</v>
      </c>
      <c r="F452" s="138"/>
      <c r="G452" s="16"/>
      <c r="H452" s="16"/>
      <c r="I452" s="16">
        <f>SUBTOTAL(9,I453:I711)</f>
        <v>2441445.1700000004</v>
      </c>
    </row>
    <row r="453" spans="2:9" x14ac:dyDescent="0.25">
      <c r="B453" s="70"/>
      <c r="C453" s="23"/>
      <c r="D453" s="24" t="s">
        <v>1023</v>
      </c>
      <c r="E453" s="28" t="s">
        <v>1024</v>
      </c>
      <c r="F453" s="29"/>
      <c r="G453" s="27"/>
      <c r="H453" s="27"/>
      <c r="I453" s="33">
        <f>SUBTOTAL(9,I454:I469)</f>
        <v>5429.67</v>
      </c>
    </row>
    <row r="454" spans="2:9" x14ac:dyDescent="0.25">
      <c r="B454" s="70"/>
      <c r="C454" s="23"/>
      <c r="D454" s="24" t="s">
        <v>1025</v>
      </c>
      <c r="E454" s="28" t="s">
        <v>1026</v>
      </c>
      <c r="F454" s="29"/>
      <c r="G454" s="27"/>
      <c r="H454" s="27"/>
      <c r="I454" s="33">
        <f>SUBTOTAL(9,I455:I459)</f>
        <v>2666.38</v>
      </c>
    </row>
    <row r="455" spans="2:9" ht="24" x14ac:dyDescent="0.25">
      <c r="B455" s="69" t="s">
        <v>39</v>
      </c>
      <c r="C455" s="18" t="s">
        <v>1027</v>
      </c>
      <c r="D455" s="19" t="s">
        <v>1028</v>
      </c>
      <c r="E455" s="20" t="s">
        <v>1029</v>
      </c>
      <c r="F455" s="21" t="s">
        <v>75</v>
      </c>
      <c r="G455" s="22">
        <v>22.44</v>
      </c>
      <c r="H455" s="22">
        <v>110.9758781070589</v>
      </c>
      <c r="I455" s="22">
        <f>ROUND(G455*H455,2)</f>
        <v>2490.3000000000002</v>
      </c>
    </row>
    <row r="456" spans="2:9" ht="24" x14ac:dyDescent="0.25">
      <c r="B456" s="69" t="s">
        <v>39</v>
      </c>
      <c r="C456" s="18" t="s">
        <v>1030</v>
      </c>
      <c r="D456" s="19" t="s">
        <v>1031</v>
      </c>
      <c r="E456" s="20" t="s">
        <v>1032</v>
      </c>
      <c r="F456" s="21" t="s">
        <v>43</v>
      </c>
      <c r="G456" s="22">
        <v>1</v>
      </c>
      <c r="H456" s="22">
        <v>57.120000000000005</v>
      </c>
      <c r="I456" s="22">
        <f>ROUND(G456*H456,2)</f>
        <v>57.12</v>
      </c>
    </row>
    <row r="457" spans="2:9" ht="24" x14ac:dyDescent="0.25">
      <c r="B457" s="69" t="s">
        <v>39</v>
      </c>
      <c r="C457" s="18" t="s">
        <v>1033</v>
      </c>
      <c r="D457" s="19" t="s">
        <v>1034</v>
      </c>
      <c r="E457" s="20" t="s">
        <v>1035</v>
      </c>
      <c r="F457" s="21" t="s">
        <v>43</v>
      </c>
      <c r="G457" s="22">
        <v>1</v>
      </c>
      <c r="H457" s="22">
        <v>118.95599999999999</v>
      </c>
      <c r="I457" s="22">
        <f>ROUND(G457*H457,2)</f>
        <v>118.96</v>
      </c>
    </row>
    <row r="458" spans="2:9" ht="24" x14ac:dyDescent="0.25">
      <c r="B458" s="69" t="s">
        <v>39</v>
      </c>
      <c r="C458" s="18" t="s">
        <v>1036</v>
      </c>
      <c r="D458" s="19" t="s">
        <v>1037</v>
      </c>
      <c r="E458" s="20" t="s">
        <v>1038</v>
      </c>
      <c r="F458" s="21" t="s">
        <v>47</v>
      </c>
      <c r="G458" s="22">
        <v>0</v>
      </c>
      <c r="H458" s="22">
        <v>367.57015834344145</v>
      </c>
      <c r="I458" s="22">
        <f>ROUND(G458*H458,2)</f>
        <v>0</v>
      </c>
    </row>
    <row r="459" spans="2:9" x14ac:dyDescent="0.25">
      <c r="B459" s="72" t="s">
        <v>134</v>
      </c>
      <c r="C459" s="18" t="s">
        <v>1039</v>
      </c>
      <c r="D459" s="19" t="s">
        <v>1040</v>
      </c>
      <c r="E459" s="20" t="s">
        <v>111</v>
      </c>
      <c r="F459" s="21" t="s">
        <v>595</v>
      </c>
      <c r="G459" s="22">
        <v>0</v>
      </c>
      <c r="H459" s="22">
        <v>53.052</v>
      </c>
      <c r="I459" s="22">
        <f>ROUND(G459*H459,2)</f>
        <v>0</v>
      </c>
    </row>
    <row r="460" spans="2:9" x14ac:dyDescent="0.25">
      <c r="B460" s="70"/>
      <c r="C460" s="23"/>
      <c r="D460" s="24" t="s">
        <v>1041</v>
      </c>
      <c r="E460" s="28" t="s">
        <v>1042</v>
      </c>
      <c r="F460" s="29"/>
      <c r="G460" s="46"/>
      <c r="H460" s="27"/>
      <c r="I460" s="33">
        <f>SUBTOTAL(9,I461)</f>
        <v>2763.29</v>
      </c>
    </row>
    <row r="461" spans="2:9" ht="24" x14ac:dyDescent="0.25">
      <c r="B461" s="69" t="s">
        <v>39</v>
      </c>
      <c r="C461" s="18" t="s">
        <v>1043</v>
      </c>
      <c r="D461" s="19" t="s">
        <v>1044</v>
      </c>
      <c r="E461" s="20" t="s">
        <v>1045</v>
      </c>
      <c r="F461" s="21" t="s">
        <v>75</v>
      </c>
      <c r="G461" s="22">
        <v>68.51348355779642</v>
      </c>
      <c r="H461" s="22">
        <v>40.332031835294913</v>
      </c>
      <c r="I461" s="22">
        <f>ROUND(G461*H461,2)</f>
        <v>2763.29</v>
      </c>
    </row>
    <row r="462" spans="2:9" x14ac:dyDescent="0.25">
      <c r="B462" s="70"/>
      <c r="C462" s="23"/>
      <c r="D462" s="24" t="s">
        <v>1046</v>
      </c>
      <c r="E462" s="28" t="s">
        <v>968</v>
      </c>
      <c r="F462" s="29"/>
      <c r="G462" s="46"/>
      <c r="H462" s="27"/>
      <c r="I462" s="33">
        <f>SUBTOTAL(9,I463:I469)</f>
        <v>0</v>
      </c>
    </row>
    <row r="463" spans="2:9" x14ac:dyDescent="0.25">
      <c r="B463" s="70"/>
      <c r="C463" s="23"/>
      <c r="D463" s="24" t="s">
        <v>1047</v>
      </c>
      <c r="E463" s="28" t="s">
        <v>1048</v>
      </c>
      <c r="F463" s="29"/>
      <c r="G463" s="46"/>
      <c r="H463" s="27"/>
      <c r="I463" s="33">
        <f>SUBTOTAL(9,I464:I466)</f>
        <v>0</v>
      </c>
    </row>
    <row r="464" spans="2:9" ht="24" x14ac:dyDescent="0.25">
      <c r="B464" s="69" t="s">
        <v>39</v>
      </c>
      <c r="C464" s="18" t="s">
        <v>1049</v>
      </c>
      <c r="D464" s="19" t="s">
        <v>1050</v>
      </c>
      <c r="E464" s="20" t="s">
        <v>1051</v>
      </c>
      <c r="F464" s="21" t="s">
        <v>43</v>
      </c>
      <c r="G464" s="22">
        <v>0</v>
      </c>
      <c r="H464" s="22">
        <v>3145.5840000000003</v>
      </c>
      <c r="I464" s="22">
        <f>ROUND(G464*H464,2)</f>
        <v>0</v>
      </c>
    </row>
    <row r="465" spans="2:9" ht="24" x14ac:dyDescent="0.25">
      <c r="B465" s="69" t="s">
        <v>39</v>
      </c>
      <c r="C465" s="18" t="s">
        <v>1052</v>
      </c>
      <c r="D465" s="19" t="s">
        <v>1053</v>
      </c>
      <c r="E465" s="20" t="s">
        <v>1054</v>
      </c>
      <c r="F465" s="21" t="s">
        <v>43</v>
      </c>
      <c r="G465" s="22">
        <v>0</v>
      </c>
      <c r="H465" s="22">
        <v>138.084</v>
      </c>
      <c r="I465" s="22">
        <f>ROUND(G465*H465,2)</f>
        <v>0</v>
      </c>
    </row>
    <row r="466" spans="2:9" ht="24" x14ac:dyDescent="0.25">
      <c r="B466" s="69" t="s">
        <v>39</v>
      </c>
      <c r="C466" s="18" t="s">
        <v>1055</v>
      </c>
      <c r="D466" s="19" t="s">
        <v>1056</v>
      </c>
      <c r="E466" s="20" t="s">
        <v>1057</v>
      </c>
      <c r="F466" s="21" t="s">
        <v>43</v>
      </c>
      <c r="G466" s="22">
        <v>0</v>
      </c>
      <c r="H466" s="22">
        <v>370.32000000000005</v>
      </c>
      <c r="I466" s="22">
        <f>ROUND(G466*H466,2)</f>
        <v>0</v>
      </c>
    </row>
    <row r="467" spans="2:9" x14ac:dyDescent="0.25">
      <c r="B467" s="70"/>
      <c r="C467" s="23"/>
      <c r="D467" s="24" t="s">
        <v>1058</v>
      </c>
      <c r="E467" s="28" t="s">
        <v>1059</v>
      </c>
      <c r="F467" s="29"/>
      <c r="G467" s="46"/>
      <c r="H467" s="27"/>
      <c r="I467" s="27">
        <f>SUBTOTAL(9,I468:I469)</f>
        <v>0</v>
      </c>
    </row>
    <row r="468" spans="2:9" ht="24" x14ac:dyDescent="0.25">
      <c r="B468" s="69" t="s">
        <v>39</v>
      </c>
      <c r="C468" s="18" t="s">
        <v>1060</v>
      </c>
      <c r="D468" s="19" t="s">
        <v>1061</v>
      </c>
      <c r="E468" s="20" t="s">
        <v>1062</v>
      </c>
      <c r="F468" s="21" t="s">
        <v>43</v>
      </c>
      <c r="G468" s="22">
        <v>0</v>
      </c>
      <c r="H468" s="22">
        <v>298.11599999999999</v>
      </c>
      <c r="I468" s="22">
        <f>ROUND(G468*H468,2)</f>
        <v>0</v>
      </c>
    </row>
    <row r="469" spans="2:9" ht="24" x14ac:dyDescent="0.25">
      <c r="B469" s="69" t="s">
        <v>39</v>
      </c>
      <c r="C469" s="18" t="s">
        <v>1063</v>
      </c>
      <c r="D469" s="19" t="s">
        <v>1064</v>
      </c>
      <c r="E469" s="20" t="s">
        <v>1065</v>
      </c>
      <c r="F469" s="21" t="s">
        <v>43</v>
      </c>
      <c r="G469" s="22">
        <v>0</v>
      </c>
      <c r="H469" s="22">
        <v>124.404</v>
      </c>
      <c r="I469" s="22">
        <f>ROUND(G469*H469,2)</f>
        <v>0</v>
      </c>
    </row>
    <row r="470" spans="2:9" x14ac:dyDescent="0.25">
      <c r="B470" s="70"/>
      <c r="C470" s="23"/>
      <c r="D470" s="24" t="s">
        <v>1066</v>
      </c>
      <c r="E470" s="28" t="s">
        <v>1067</v>
      </c>
      <c r="F470" s="29"/>
      <c r="G470" s="46"/>
      <c r="H470" s="27"/>
      <c r="I470" s="27">
        <f>SUBTOTAL(9,I471:I478)</f>
        <v>3796.47</v>
      </c>
    </row>
    <row r="471" spans="2:9" x14ac:dyDescent="0.25">
      <c r="B471" s="70"/>
      <c r="C471" s="23"/>
      <c r="D471" s="24" t="s">
        <v>1068</v>
      </c>
      <c r="E471" s="28" t="s">
        <v>1026</v>
      </c>
      <c r="F471" s="29"/>
      <c r="G471" s="46"/>
      <c r="H471" s="27"/>
      <c r="I471" s="27">
        <f>SUBTOTAL(9,I472:I476)</f>
        <v>3796.47</v>
      </c>
    </row>
    <row r="472" spans="2:9" ht="24" x14ac:dyDescent="0.25">
      <c r="B472" s="69" t="s">
        <v>39</v>
      </c>
      <c r="C472" s="18" t="s">
        <v>1027</v>
      </c>
      <c r="D472" s="19" t="s">
        <v>1069</v>
      </c>
      <c r="E472" s="44" t="s">
        <v>1070</v>
      </c>
      <c r="F472" s="45" t="s">
        <v>75</v>
      </c>
      <c r="G472" s="22">
        <v>29.45</v>
      </c>
      <c r="H472" s="22">
        <v>110.9758781070589</v>
      </c>
      <c r="I472" s="22">
        <f>ROUND(G472*H472,2)</f>
        <v>3268.24</v>
      </c>
    </row>
    <row r="473" spans="2:9" ht="24" x14ac:dyDescent="0.25">
      <c r="B473" s="69" t="s">
        <v>39</v>
      </c>
      <c r="C473" s="18" t="s">
        <v>1030</v>
      </c>
      <c r="D473" s="19" t="s">
        <v>1071</v>
      </c>
      <c r="E473" s="20" t="s">
        <v>1032</v>
      </c>
      <c r="F473" s="21" t="s">
        <v>43</v>
      </c>
      <c r="G473" s="22">
        <v>3</v>
      </c>
      <c r="H473" s="22">
        <v>57.120000000000005</v>
      </c>
      <c r="I473" s="22">
        <f>ROUND(G473*H473,2)</f>
        <v>171.36</v>
      </c>
    </row>
    <row r="474" spans="2:9" ht="24" x14ac:dyDescent="0.25">
      <c r="B474" s="69" t="s">
        <v>39</v>
      </c>
      <c r="C474" s="18" t="s">
        <v>1033</v>
      </c>
      <c r="D474" s="19" t="s">
        <v>1072</v>
      </c>
      <c r="E474" s="20" t="s">
        <v>1035</v>
      </c>
      <c r="F474" s="21" t="s">
        <v>43</v>
      </c>
      <c r="G474" s="22">
        <v>3</v>
      </c>
      <c r="H474" s="22">
        <v>118.956</v>
      </c>
      <c r="I474" s="22">
        <f>ROUND(G474*H474,2)</f>
        <v>356.87</v>
      </c>
    </row>
    <row r="475" spans="2:9" ht="24" x14ac:dyDescent="0.25">
      <c r="B475" s="69" t="s">
        <v>39</v>
      </c>
      <c r="C475" s="18" t="s">
        <v>1036</v>
      </c>
      <c r="D475" s="19" t="s">
        <v>1073</v>
      </c>
      <c r="E475" s="20" t="s">
        <v>1038</v>
      </c>
      <c r="F475" s="21" t="s">
        <v>47</v>
      </c>
      <c r="G475" s="22">
        <v>0</v>
      </c>
      <c r="H475" s="22">
        <v>367.57764592067969</v>
      </c>
      <c r="I475" s="22">
        <f>ROUND(G475*H475,2)</f>
        <v>0</v>
      </c>
    </row>
    <row r="476" spans="2:9" x14ac:dyDescent="0.25">
      <c r="B476" s="72" t="s">
        <v>134</v>
      </c>
      <c r="C476" s="18" t="s">
        <v>1039</v>
      </c>
      <c r="D476" s="19" t="s">
        <v>1074</v>
      </c>
      <c r="E476" s="20" t="s">
        <v>111</v>
      </c>
      <c r="F476" s="21" t="s">
        <v>595</v>
      </c>
      <c r="G476" s="22">
        <v>0</v>
      </c>
      <c r="H476" s="22">
        <v>53.052</v>
      </c>
      <c r="I476" s="22">
        <f>ROUND(G476*H476,2)</f>
        <v>0</v>
      </c>
    </row>
    <row r="477" spans="2:9" x14ac:dyDescent="0.25">
      <c r="B477" s="70"/>
      <c r="C477" s="23"/>
      <c r="D477" s="24" t="s">
        <v>1075</v>
      </c>
      <c r="E477" s="28" t="s">
        <v>1042</v>
      </c>
      <c r="F477" s="29"/>
      <c r="G477" s="46"/>
      <c r="H477" s="27"/>
      <c r="I477" s="27">
        <f>SUBTOTAL(9,I478:I478)</f>
        <v>0</v>
      </c>
    </row>
    <row r="478" spans="2:9" ht="24" x14ac:dyDescent="0.25">
      <c r="B478" s="69" t="s">
        <v>39</v>
      </c>
      <c r="C478" s="18" t="s">
        <v>1076</v>
      </c>
      <c r="D478" s="19" t="s">
        <v>1077</v>
      </c>
      <c r="E478" s="20" t="s">
        <v>1078</v>
      </c>
      <c r="F478" s="21" t="s">
        <v>75</v>
      </c>
      <c r="G478" s="22">
        <v>0</v>
      </c>
      <c r="H478" s="22">
        <v>75.275970476184582</v>
      </c>
      <c r="I478" s="22">
        <f>ROUND(G478*H478,2)</f>
        <v>0</v>
      </c>
    </row>
    <row r="479" spans="2:9" x14ac:dyDescent="0.25">
      <c r="B479" s="70"/>
      <c r="C479" s="23"/>
      <c r="D479" s="24" t="s">
        <v>1079</v>
      </c>
      <c r="E479" s="25" t="s">
        <v>1080</v>
      </c>
      <c r="F479" s="26"/>
      <c r="G479" s="46"/>
      <c r="H479" s="27"/>
      <c r="I479" s="27">
        <f>SUBTOTAL(9,I480:I498)</f>
        <v>0</v>
      </c>
    </row>
    <row r="480" spans="2:9" ht="24" x14ac:dyDescent="0.25">
      <c r="B480" s="69" t="s">
        <v>39</v>
      </c>
      <c r="C480" s="18" t="s">
        <v>1081</v>
      </c>
      <c r="D480" s="19" t="s">
        <v>1082</v>
      </c>
      <c r="E480" s="20" t="s">
        <v>1083</v>
      </c>
      <c r="F480" s="21" t="s">
        <v>43</v>
      </c>
      <c r="G480" s="22">
        <v>0</v>
      </c>
      <c r="H480" s="22">
        <v>2838.8160000000003</v>
      </c>
      <c r="I480" s="22">
        <f t="shared" ref="I480:I498" si="17">ROUND(G480*H480,2)</f>
        <v>0</v>
      </c>
    </row>
    <row r="481" spans="2:9" ht="24" x14ac:dyDescent="0.25">
      <c r="B481" s="69" t="s">
        <v>39</v>
      </c>
      <c r="C481" s="18" t="s">
        <v>1084</v>
      </c>
      <c r="D481" s="19" t="s">
        <v>1085</v>
      </c>
      <c r="E481" s="44" t="s">
        <v>1086</v>
      </c>
      <c r="F481" s="45" t="s">
        <v>43</v>
      </c>
      <c r="G481" s="22">
        <v>0</v>
      </c>
      <c r="H481" s="22">
        <v>4344.3</v>
      </c>
      <c r="I481" s="22">
        <f t="shared" si="17"/>
        <v>0</v>
      </c>
    </row>
    <row r="482" spans="2:9" ht="24" x14ac:dyDescent="0.25">
      <c r="B482" s="69" t="s">
        <v>39</v>
      </c>
      <c r="C482" s="18" t="s">
        <v>1087</v>
      </c>
      <c r="D482" s="19" t="s">
        <v>1088</v>
      </c>
      <c r="E482" s="20" t="s">
        <v>1089</v>
      </c>
      <c r="F482" s="21" t="s">
        <v>43</v>
      </c>
      <c r="G482" s="22">
        <v>0</v>
      </c>
      <c r="H482" s="22">
        <v>18541.067999999999</v>
      </c>
      <c r="I482" s="22">
        <f t="shared" si="17"/>
        <v>0</v>
      </c>
    </row>
    <row r="483" spans="2:9" ht="24" x14ac:dyDescent="0.25">
      <c r="B483" s="69" t="s">
        <v>39</v>
      </c>
      <c r="C483" s="18" t="s">
        <v>1090</v>
      </c>
      <c r="D483" s="19" t="s">
        <v>1091</v>
      </c>
      <c r="E483" s="20" t="s">
        <v>1092</v>
      </c>
      <c r="F483" s="21" t="s">
        <v>43</v>
      </c>
      <c r="G483" s="22">
        <v>0</v>
      </c>
      <c r="H483" s="22">
        <v>118.872</v>
      </c>
      <c r="I483" s="22">
        <f t="shared" si="17"/>
        <v>0</v>
      </c>
    </row>
    <row r="484" spans="2:9" ht="24" x14ac:dyDescent="0.25">
      <c r="B484" s="69" t="s">
        <v>39</v>
      </c>
      <c r="C484" s="18" t="s">
        <v>1093</v>
      </c>
      <c r="D484" s="19" t="s">
        <v>1094</v>
      </c>
      <c r="E484" s="20" t="s">
        <v>1095</v>
      </c>
      <c r="F484" s="21" t="s">
        <v>43</v>
      </c>
      <c r="G484" s="22">
        <v>0</v>
      </c>
      <c r="H484" s="22">
        <v>118.872</v>
      </c>
      <c r="I484" s="22">
        <f t="shared" si="17"/>
        <v>0</v>
      </c>
    </row>
    <row r="485" spans="2:9" ht="24" x14ac:dyDescent="0.25">
      <c r="B485" s="69" t="s">
        <v>39</v>
      </c>
      <c r="C485" s="18" t="s">
        <v>1096</v>
      </c>
      <c r="D485" s="19" t="s">
        <v>1097</v>
      </c>
      <c r="E485" s="20" t="s">
        <v>1098</v>
      </c>
      <c r="F485" s="21" t="s">
        <v>43</v>
      </c>
      <c r="G485" s="22">
        <v>0</v>
      </c>
      <c r="H485" s="22">
        <v>172.572</v>
      </c>
      <c r="I485" s="22">
        <f t="shared" si="17"/>
        <v>0</v>
      </c>
    </row>
    <row r="486" spans="2:9" ht="24" x14ac:dyDescent="0.25">
      <c r="B486" s="69" t="s">
        <v>39</v>
      </c>
      <c r="C486" s="18" t="s">
        <v>1099</v>
      </c>
      <c r="D486" s="19" t="s">
        <v>1100</v>
      </c>
      <c r="E486" s="20" t="s">
        <v>1101</v>
      </c>
      <c r="F486" s="21" t="s">
        <v>43</v>
      </c>
      <c r="G486" s="22">
        <v>0</v>
      </c>
      <c r="H486" s="22">
        <v>132.9</v>
      </c>
      <c r="I486" s="22">
        <f t="shared" si="17"/>
        <v>0</v>
      </c>
    </row>
    <row r="487" spans="2:9" ht="24" x14ac:dyDescent="0.25">
      <c r="B487" s="69" t="s">
        <v>39</v>
      </c>
      <c r="C487" s="18" t="s">
        <v>1102</v>
      </c>
      <c r="D487" s="19" t="s">
        <v>1103</v>
      </c>
      <c r="E487" s="20" t="s">
        <v>1104</v>
      </c>
      <c r="F487" s="21" t="s">
        <v>43</v>
      </c>
      <c r="G487" s="22">
        <v>0</v>
      </c>
      <c r="H487" s="22">
        <v>172.572</v>
      </c>
      <c r="I487" s="22">
        <f t="shared" si="17"/>
        <v>0</v>
      </c>
    </row>
    <row r="488" spans="2:9" ht="60" x14ac:dyDescent="0.25">
      <c r="B488" s="69" t="s">
        <v>23</v>
      </c>
      <c r="C488" s="18" t="s">
        <v>24</v>
      </c>
      <c r="D488" s="19" t="s">
        <v>1105</v>
      </c>
      <c r="E488" s="20" t="s">
        <v>1106</v>
      </c>
      <c r="F488" s="21" t="s">
        <v>43</v>
      </c>
      <c r="G488" s="22">
        <v>0</v>
      </c>
      <c r="H488" s="22">
        <v>3751.3320000000003</v>
      </c>
      <c r="I488" s="22">
        <f t="shared" si="17"/>
        <v>0</v>
      </c>
    </row>
    <row r="489" spans="2:9" ht="24" x14ac:dyDescent="0.25">
      <c r="B489" s="69" t="s">
        <v>23</v>
      </c>
      <c r="C489" s="18" t="s">
        <v>24</v>
      </c>
      <c r="D489" s="19" t="s">
        <v>1107</v>
      </c>
      <c r="E489" s="20" t="s">
        <v>1108</v>
      </c>
      <c r="F489" s="21" t="s">
        <v>43</v>
      </c>
      <c r="G489" s="22">
        <v>0</v>
      </c>
      <c r="H489" s="22">
        <v>165.03</v>
      </c>
      <c r="I489" s="22">
        <f t="shared" si="17"/>
        <v>0</v>
      </c>
    </row>
    <row r="490" spans="2:9" ht="24" x14ac:dyDescent="0.25">
      <c r="B490" s="69" t="s">
        <v>39</v>
      </c>
      <c r="C490" s="18" t="s">
        <v>1109</v>
      </c>
      <c r="D490" s="19" t="s">
        <v>1110</v>
      </c>
      <c r="E490" s="20" t="s">
        <v>1111</v>
      </c>
      <c r="F490" s="21" t="s">
        <v>43</v>
      </c>
      <c r="G490" s="22">
        <v>0</v>
      </c>
      <c r="H490" s="22">
        <v>173.292</v>
      </c>
      <c r="I490" s="22">
        <f t="shared" si="17"/>
        <v>0</v>
      </c>
    </row>
    <row r="491" spans="2:9" ht="24" x14ac:dyDescent="0.25">
      <c r="B491" s="69" t="s">
        <v>39</v>
      </c>
      <c r="C491" s="18" t="s">
        <v>1055</v>
      </c>
      <c r="D491" s="19" t="s">
        <v>1112</v>
      </c>
      <c r="E491" s="20" t="s">
        <v>1113</v>
      </c>
      <c r="F491" s="21" t="s">
        <v>43</v>
      </c>
      <c r="G491" s="22">
        <v>0</v>
      </c>
      <c r="H491" s="22">
        <v>370.32000000000005</v>
      </c>
      <c r="I491" s="22">
        <f t="shared" si="17"/>
        <v>0</v>
      </c>
    </row>
    <row r="492" spans="2:9" ht="24" x14ac:dyDescent="0.25">
      <c r="B492" s="69" t="s">
        <v>39</v>
      </c>
      <c r="C492" s="18" t="s">
        <v>1060</v>
      </c>
      <c r="D492" s="19" t="s">
        <v>1114</v>
      </c>
      <c r="E492" s="20" t="s">
        <v>1115</v>
      </c>
      <c r="F492" s="21" t="s">
        <v>43</v>
      </c>
      <c r="G492" s="22">
        <v>0</v>
      </c>
      <c r="H492" s="22">
        <v>298.11599999999999</v>
      </c>
      <c r="I492" s="22">
        <f t="shared" si="17"/>
        <v>0</v>
      </c>
    </row>
    <row r="493" spans="2:9" ht="24" x14ac:dyDescent="0.25">
      <c r="B493" s="69" t="s">
        <v>39</v>
      </c>
      <c r="C493" s="18" t="s">
        <v>1060</v>
      </c>
      <c r="D493" s="19" t="s">
        <v>1116</v>
      </c>
      <c r="E493" s="20" t="s">
        <v>1117</v>
      </c>
      <c r="F493" s="21" t="s">
        <v>43</v>
      </c>
      <c r="G493" s="22">
        <v>0</v>
      </c>
      <c r="H493" s="22">
        <v>298.11599999999999</v>
      </c>
      <c r="I493" s="22">
        <f t="shared" si="17"/>
        <v>0</v>
      </c>
    </row>
    <row r="494" spans="2:9" ht="24" x14ac:dyDescent="0.25">
      <c r="B494" s="69" t="s">
        <v>39</v>
      </c>
      <c r="C494" s="18" t="s">
        <v>1118</v>
      </c>
      <c r="D494" s="19" t="s">
        <v>1119</v>
      </c>
      <c r="E494" s="20" t="s">
        <v>1120</v>
      </c>
      <c r="F494" s="21" t="s">
        <v>43</v>
      </c>
      <c r="G494" s="22">
        <v>0</v>
      </c>
      <c r="H494" s="22">
        <v>124.40399999999998</v>
      </c>
      <c r="I494" s="22">
        <f t="shared" si="17"/>
        <v>0</v>
      </c>
    </row>
    <row r="495" spans="2:9" ht="24" x14ac:dyDescent="0.25">
      <c r="B495" s="69" t="s">
        <v>39</v>
      </c>
      <c r="C495" s="18" t="s">
        <v>1121</v>
      </c>
      <c r="D495" s="19" t="s">
        <v>1122</v>
      </c>
      <c r="E495" s="20" t="s">
        <v>1123</v>
      </c>
      <c r="F495" s="21" t="s">
        <v>43</v>
      </c>
      <c r="G495" s="22">
        <v>0</v>
      </c>
      <c r="H495" s="22">
        <v>37.884</v>
      </c>
      <c r="I495" s="22">
        <f t="shared" si="17"/>
        <v>0</v>
      </c>
    </row>
    <row r="496" spans="2:9" ht="24" x14ac:dyDescent="0.25">
      <c r="B496" s="69" t="s">
        <v>39</v>
      </c>
      <c r="C496" s="18" t="s">
        <v>1124</v>
      </c>
      <c r="D496" s="19" t="s">
        <v>1125</v>
      </c>
      <c r="E496" s="20" t="s">
        <v>1126</v>
      </c>
      <c r="F496" s="21" t="s">
        <v>43</v>
      </c>
      <c r="G496" s="22">
        <v>0</v>
      </c>
      <c r="H496" s="22">
        <v>28.872</v>
      </c>
      <c r="I496" s="22">
        <f t="shared" si="17"/>
        <v>0</v>
      </c>
    </row>
    <row r="497" spans="2:9" ht="24" x14ac:dyDescent="0.25">
      <c r="B497" s="69" t="s">
        <v>39</v>
      </c>
      <c r="C497" s="18" t="s">
        <v>1127</v>
      </c>
      <c r="D497" s="19" t="s">
        <v>1128</v>
      </c>
      <c r="E497" s="20" t="s">
        <v>1129</v>
      </c>
      <c r="F497" s="21" t="s">
        <v>43</v>
      </c>
      <c r="G497" s="22">
        <v>0</v>
      </c>
      <c r="H497" s="22">
        <v>28.872</v>
      </c>
      <c r="I497" s="22">
        <f t="shared" si="17"/>
        <v>0</v>
      </c>
    </row>
    <row r="498" spans="2:9" ht="24" x14ac:dyDescent="0.25">
      <c r="B498" s="69" t="s">
        <v>39</v>
      </c>
      <c r="C498" s="18" t="s">
        <v>1130</v>
      </c>
      <c r="D498" s="19" t="s">
        <v>1131</v>
      </c>
      <c r="E498" s="20" t="s">
        <v>1132</v>
      </c>
      <c r="F498" s="21" t="s">
        <v>43</v>
      </c>
      <c r="G498" s="22">
        <v>0</v>
      </c>
      <c r="H498" s="22">
        <v>28.872</v>
      </c>
      <c r="I498" s="22">
        <f t="shared" si="17"/>
        <v>0</v>
      </c>
    </row>
    <row r="499" spans="2:9" x14ac:dyDescent="0.25">
      <c r="B499" s="70"/>
      <c r="C499" s="23"/>
      <c r="D499" s="24" t="s">
        <v>1133</v>
      </c>
      <c r="E499" s="28" t="s">
        <v>1134</v>
      </c>
      <c r="F499" s="29"/>
      <c r="G499" s="46"/>
      <c r="H499" s="27"/>
      <c r="I499" s="27">
        <f>SUBTOTAL(9,I500:I550)</f>
        <v>827957.53999999992</v>
      </c>
    </row>
    <row r="500" spans="2:9" x14ac:dyDescent="0.25">
      <c r="B500" s="70"/>
      <c r="C500" s="23"/>
      <c r="D500" s="24" t="s">
        <v>1135</v>
      </c>
      <c r="E500" s="28" t="s">
        <v>1026</v>
      </c>
      <c r="F500" s="29"/>
      <c r="G500" s="46"/>
      <c r="H500" s="27"/>
      <c r="I500" s="27">
        <f>SUBTOTAL(9,I501:I524)</f>
        <v>124056.09</v>
      </c>
    </row>
    <row r="501" spans="2:9" ht="24" x14ac:dyDescent="0.25">
      <c r="B501" s="69" t="s">
        <v>39</v>
      </c>
      <c r="C501" s="18" t="s">
        <v>1136</v>
      </c>
      <c r="D501" s="19" t="s">
        <v>1137</v>
      </c>
      <c r="E501" s="20" t="s">
        <v>1138</v>
      </c>
      <c r="F501" s="21" t="s">
        <v>75</v>
      </c>
      <c r="G501" s="22">
        <v>144</v>
      </c>
      <c r="H501" s="22">
        <v>40.932005707085025</v>
      </c>
      <c r="I501" s="22">
        <f t="shared" ref="I501:I524" si="18">ROUND(G501*H501,2)</f>
        <v>5894.21</v>
      </c>
    </row>
    <row r="502" spans="2:9" ht="24" x14ac:dyDescent="0.25">
      <c r="B502" s="69" t="s">
        <v>39</v>
      </c>
      <c r="C502" s="18" t="s">
        <v>1139</v>
      </c>
      <c r="D502" s="19" t="s">
        <v>1140</v>
      </c>
      <c r="E502" s="44" t="s">
        <v>1141</v>
      </c>
      <c r="F502" s="45" t="s">
        <v>75</v>
      </c>
      <c r="G502" s="22">
        <v>0</v>
      </c>
      <c r="H502" s="22">
        <v>51.51605558785333</v>
      </c>
      <c r="I502" s="22">
        <f t="shared" si="18"/>
        <v>0</v>
      </c>
    </row>
    <row r="503" spans="2:9" ht="24" x14ac:dyDescent="0.25">
      <c r="B503" s="69" t="s">
        <v>39</v>
      </c>
      <c r="C503" s="18" t="s">
        <v>1142</v>
      </c>
      <c r="D503" s="19" t="s">
        <v>1143</v>
      </c>
      <c r="E503" s="20" t="s">
        <v>1144</v>
      </c>
      <c r="F503" s="21" t="s">
        <v>75</v>
      </c>
      <c r="G503" s="22">
        <v>19.38</v>
      </c>
      <c r="H503" s="22">
        <v>93.132149595302565</v>
      </c>
      <c r="I503" s="22">
        <f t="shared" si="18"/>
        <v>1804.9</v>
      </c>
    </row>
    <row r="504" spans="2:9" ht="24" x14ac:dyDescent="0.25">
      <c r="B504" s="69" t="s">
        <v>39</v>
      </c>
      <c r="C504" s="18" t="s">
        <v>1027</v>
      </c>
      <c r="D504" s="19" t="s">
        <v>1145</v>
      </c>
      <c r="E504" s="20" t="s">
        <v>1070</v>
      </c>
      <c r="F504" s="21" t="s">
        <v>75</v>
      </c>
      <c r="G504" s="22">
        <v>16.23</v>
      </c>
      <c r="H504" s="22">
        <v>110.97587810705892</v>
      </c>
      <c r="I504" s="22">
        <f t="shared" si="18"/>
        <v>1801.14</v>
      </c>
    </row>
    <row r="505" spans="2:9" ht="24" x14ac:dyDescent="0.25">
      <c r="B505" s="69" t="s">
        <v>39</v>
      </c>
      <c r="C505" s="18" t="s">
        <v>1146</v>
      </c>
      <c r="D505" s="19" t="s">
        <v>1147</v>
      </c>
      <c r="E505" s="20" t="s">
        <v>1148</v>
      </c>
      <c r="F505" s="21" t="s">
        <v>75</v>
      </c>
      <c r="G505" s="22">
        <v>0</v>
      </c>
      <c r="H505" s="22">
        <v>85.896056578143543</v>
      </c>
      <c r="I505" s="22">
        <f t="shared" si="18"/>
        <v>0</v>
      </c>
    </row>
    <row r="506" spans="2:9" ht="24" x14ac:dyDescent="0.25">
      <c r="B506" s="69" t="s">
        <v>39</v>
      </c>
      <c r="C506" s="18" t="s">
        <v>1149</v>
      </c>
      <c r="D506" s="19" t="s">
        <v>1150</v>
      </c>
      <c r="E506" s="20" t="s">
        <v>1151</v>
      </c>
      <c r="F506" s="21" t="s">
        <v>43</v>
      </c>
      <c r="G506" s="22">
        <v>4</v>
      </c>
      <c r="H506" s="22">
        <v>38.052</v>
      </c>
      <c r="I506" s="22">
        <f t="shared" si="18"/>
        <v>152.21</v>
      </c>
    </row>
    <row r="507" spans="2:9" ht="24" x14ac:dyDescent="0.25">
      <c r="B507" s="69" t="s">
        <v>39</v>
      </c>
      <c r="C507" s="18" t="s">
        <v>1030</v>
      </c>
      <c r="D507" s="19" t="s">
        <v>1152</v>
      </c>
      <c r="E507" s="20" t="s">
        <v>1032</v>
      </c>
      <c r="F507" s="21" t="s">
        <v>43</v>
      </c>
      <c r="G507" s="22">
        <v>3</v>
      </c>
      <c r="H507" s="22">
        <v>57.120000000000005</v>
      </c>
      <c r="I507" s="22">
        <f t="shared" si="18"/>
        <v>171.36</v>
      </c>
    </row>
    <row r="508" spans="2:9" ht="24" x14ac:dyDescent="0.25">
      <c r="B508" s="69" t="s">
        <v>39</v>
      </c>
      <c r="C508" s="18" t="s">
        <v>1153</v>
      </c>
      <c r="D508" s="19" t="s">
        <v>1154</v>
      </c>
      <c r="E508" s="20" t="s">
        <v>1155</v>
      </c>
      <c r="F508" s="21" t="s">
        <v>43</v>
      </c>
      <c r="G508" s="22">
        <v>4</v>
      </c>
      <c r="H508" s="22">
        <v>80.099999999999994</v>
      </c>
      <c r="I508" s="22">
        <f t="shared" si="18"/>
        <v>320.39999999999998</v>
      </c>
    </row>
    <row r="509" spans="2:9" ht="24" x14ac:dyDescent="0.25">
      <c r="B509" s="69" t="s">
        <v>39</v>
      </c>
      <c r="C509" s="18" t="s">
        <v>1033</v>
      </c>
      <c r="D509" s="19" t="s">
        <v>1156</v>
      </c>
      <c r="E509" s="20" t="s">
        <v>1035</v>
      </c>
      <c r="F509" s="21" t="s">
        <v>43</v>
      </c>
      <c r="G509" s="22">
        <v>3</v>
      </c>
      <c r="H509" s="22">
        <v>118.956</v>
      </c>
      <c r="I509" s="22">
        <f t="shared" si="18"/>
        <v>356.87</v>
      </c>
    </row>
    <row r="510" spans="2:9" ht="24" x14ac:dyDescent="0.25">
      <c r="B510" s="69" t="s">
        <v>39</v>
      </c>
      <c r="C510" s="18" t="s">
        <v>1157</v>
      </c>
      <c r="D510" s="19" t="s">
        <v>1158</v>
      </c>
      <c r="E510" s="44" t="s">
        <v>1159</v>
      </c>
      <c r="F510" s="45" t="s">
        <v>43</v>
      </c>
      <c r="G510" s="22">
        <v>11</v>
      </c>
      <c r="H510" s="22">
        <v>60.587999999999994</v>
      </c>
      <c r="I510" s="22">
        <f t="shared" si="18"/>
        <v>666.47</v>
      </c>
    </row>
    <row r="511" spans="2:9" ht="24" x14ac:dyDescent="0.25">
      <c r="B511" s="69" t="s">
        <v>39</v>
      </c>
      <c r="C511" s="18" t="s">
        <v>1160</v>
      </c>
      <c r="D511" s="19" t="s">
        <v>1161</v>
      </c>
      <c r="E511" s="20" t="s">
        <v>1162</v>
      </c>
      <c r="F511" s="21" t="s">
        <v>43</v>
      </c>
      <c r="G511" s="22">
        <v>2</v>
      </c>
      <c r="H511" s="22">
        <v>34.200000000000003</v>
      </c>
      <c r="I511" s="22">
        <f t="shared" si="18"/>
        <v>68.400000000000006</v>
      </c>
    </row>
    <row r="512" spans="2:9" ht="24" x14ac:dyDescent="0.25">
      <c r="B512" s="69" t="s">
        <v>39</v>
      </c>
      <c r="C512" s="18" t="s">
        <v>1163</v>
      </c>
      <c r="D512" s="19" t="s">
        <v>1164</v>
      </c>
      <c r="E512" s="20" t="s">
        <v>1165</v>
      </c>
      <c r="F512" s="21" t="s">
        <v>43</v>
      </c>
      <c r="G512" s="22">
        <v>40</v>
      </c>
      <c r="H512" s="22">
        <v>99.48</v>
      </c>
      <c r="I512" s="22">
        <f t="shared" si="18"/>
        <v>3979.2</v>
      </c>
    </row>
    <row r="513" spans="2:9" ht="24" x14ac:dyDescent="0.25">
      <c r="B513" s="69" t="s">
        <v>39</v>
      </c>
      <c r="C513" s="18" t="s">
        <v>1166</v>
      </c>
      <c r="D513" s="19" t="s">
        <v>1167</v>
      </c>
      <c r="E513" s="20" t="s">
        <v>1168</v>
      </c>
      <c r="F513" s="21" t="s">
        <v>43</v>
      </c>
      <c r="G513" s="22">
        <v>0</v>
      </c>
      <c r="H513" s="22">
        <v>213.14400000000001</v>
      </c>
      <c r="I513" s="22">
        <f t="shared" si="18"/>
        <v>0</v>
      </c>
    </row>
    <row r="514" spans="2:9" ht="24" x14ac:dyDescent="0.25">
      <c r="B514" s="69" t="s">
        <v>39</v>
      </c>
      <c r="C514" s="18" t="s">
        <v>1169</v>
      </c>
      <c r="D514" s="19" t="s">
        <v>1170</v>
      </c>
      <c r="E514" s="20" t="s">
        <v>1171</v>
      </c>
      <c r="F514" s="21" t="s">
        <v>75</v>
      </c>
      <c r="G514" s="22">
        <v>30.6</v>
      </c>
      <c r="H514" s="22">
        <v>112.95610145806617</v>
      </c>
      <c r="I514" s="22">
        <f t="shared" si="18"/>
        <v>3456.46</v>
      </c>
    </row>
    <row r="515" spans="2:9" ht="24" x14ac:dyDescent="0.25">
      <c r="B515" s="72" t="s">
        <v>134</v>
      </c>
      <c r="C515" s="18" t="s">
        <v>1172</v>
      </c>
      <c r="D515" s="19" t="s">
        <v>1173</v>
      </c>
      <c r="E515" s="20" t="s">
        <v>1174</v>
      </c>
      <c r="F515" s="21" t="s">
        <v>420</v>
      </c>
      <c r="G515" s="22">
        <v>35.700000000000003</v>
      </c>
      <c r="H515" s="22">
        <v>257.65485395452805</v>
      </c>
      <c r="I515" s="22">
        <f t="shared" si="18"/>
        <v>9198.2800000000007</v>
      </c>
    </row>
    <row r="516" spans="2:9" ht="24" x14ac:dyDescent="0.25">
      <c r="B516" s="72" t="s">
        <v>134</v>
      </c>
      <c r="C516" s="18" t="s">
        <v>1175</v>
      </c>
      <c r="D516" s="19" t="s">
        <v>1176</v>
      </c>
      <c r="E516" s="20" t="s">
        <v>1177</v>
      </c>
      <c r="F516" s="21" t="s">
        <v>420</v>
      </c>
      <c r="G516" s="22">
        <v>35.700000000000003</v>
      </c>
      <c r="H516" s="22">
        <v>243.88503302279639</v>
      </c>
      <c r="I516" s="22">
        <f t="shared" si="18"/>
        <v>8706.7000000000007</v>
      </c>
    </row>
    <row r="517" spans="2:9" ht="24" x14ac:dyDescent="0.25">
      <c r="B517" s="69" t="s">
        <v>39</v>
      </c>
      <c r="C517" s="18" t="s">
        <v>1169</v>
      </c>
      <c r="D517" s="19" t="s">
        <v>1178</v>
      </c>
      <c r="E517" s="20" t="s">
        <v>1171</v>
      </c>
      <c r="F517" s="21" t="s">
        <v>75</v>
      </c>
      <c r="G517" s="22">
        <v>72.42</v>
      </c>
      <c r="H517" s="22">
        <v>112.95603541865422</v>
      </c>
      <c r="I517" s="22">
        <f t="shared" si="18"/>
        <v>8180.28</v>
      </c>
    </row>
    <row r="518" spans="2:9" ht="24" x14ac:dyDescent="0.25">
      <c r="B518" s="69" t="s">
        <v>39</v>
      </c>
      <c r="C518" s="18" t="s">
        <v>1179</v>
      </c>
      <c r="D518" s="19" t="s">
        <v>1180</v>
      </c>
      <c r="E518" s="20" t="s">
        <v>1181</v>
      </c>
      <c r="F518" s="21" t="s">
        <v>75</v>
      </c>
      <c r="G518" s="22">
        <v>44.88</v>
      </c>
      <c r="H518" s="22">
        <v>177.86397704309934</v>
      </c>
      <c r="I518" s="22">
        <f t="shared" si="18"/>
        <v>7982.54</v>
      </c>
    </row>
    <row r="519" spans="2:9" ht="24" x14ac:dyDescent="0.25">
      <c r="B519" s="72" t="s">
        <v>134</v>
      </c>
      <c r="C519" s="18" t="s">
        <v>1182</v>
      </c>
      <c r="D519" s="19" t="s">
        <v>1183</v>
      </c>
      <c r="E519" s="20" t="s">
        <v>1184</v>
      </c>
      <c r="F519" s="21" t="s">
        <v>420</v>
      </c>
      <c r="G519" s="22">
        <v>52.02</v>
      </c>
      <c r="H519" s="22">
        <v>242.70001761973575</v>
      </c>
      <c r="I519" s="22">
        <f t="shared" si="18"/>
        <v>12625.25</v>
      </c>
    </row>
    <row r="520" spans="2:9" ht="24" x14ac:dyDescent="0.25">
      <c r="B520" s="69" t="s">
        <v>39</v>
      </c>
      <c r="C520" s="18" t="s">
        <v>1185</v>
      </c>
      <c r="D520" s="19" t="s">
        <v>1186</v>
      </c>
      <c r="E520" s="20" t="s">
        <v>1187</v>
      </c>
      <c r="F520" s="21" t="s">
        <v>43</v>
      </c>
      <c r="G520" s="22">
        <v>6450</v>
      </c>
      <c r="H520" s="22">
        <v>8.604000000000001</v>
      </c>
      <c r="I520" s="22">
        <f t="shared" si="18"/>
        <v>55495.8</v>
      </c>
    </row>
    <row r="521" spans="2:9" ht="24" x14ac:dyDescent="0.25">
      <c r="B521" s="69" t="s">
        <v>39</v>
      </c>
      <c r="C521" s="18" t="s">
        <v>869</v>
      </c>
      <c r="D521" s="19" t="s">
        <v>1188</v>
      </c>
      <c r="E521" s="20" t="s">
        <v>871</v>
      </c>
      <c r="F521" s="21" t="s">
        <v>43</v>
      </c>
      <c r="G521" s="22">
        <v>147</v>
      </c>
      <c r="H521" s="22">
        <v>9.984</v>
      </c>
      <c r="I521" s="22">
        <f t="shared" si="18"/>
        <v>1467.65</v>
      </c>
    </row>
    <row r="522" spans="2:9" ht="24" x14ac:dyDescent="0.25">
      <c r="B522" s="69" t="s">
        <v>39</v>
      </c>
      <c r="C522" s="18" t="s">
        <v>872</v>
      </c>
      <c r="D522" s="19" t="s">
        <v>1189</v>
      </c>
      <c r="E522" s="20" t="s">
        <v>874</v>
      </c>
      <c r="F522" s="21" t="s">
        <v>43</v>
      </c>
      <c r="G522" s="22">
        <v>38</v>
      </c>
      <c r="H522" s="22">
        <v>11.784000000000001</v>
      </c>
      <c r="I522" s="22">
        <f t="shared" si="18"/>
        <v>447.79</v>
      </c>
    </row>
    <row r="523" spans="2:9" ht="24" x14ac:dyDescent="0.25">
      <c r="B523" s="69" t="s">
        <v>39</v>
      </c>
      <c r="C523" s="18" t="s">
        <v>875</v>
      </c>
      <c r="D523" s="19" t="s">
        <v>1190</v>
      </c>
      <c r="E523" s="44" t="s">
        <v>877</v>
      </c>
      <c r="F523" s="45" t="s">
        <v>43</v>
      </c>
      <c r="G523" s="22">
        <v>8</v>
      </c>
      <c r="H523" s="22">
        <v>13.176</v>
      </c>
      <c r="I523" s="22">
        <f t="shared" si="18"/>
        <v>105.41</v>
      </c>
    </row>
    <row r="524" spans="2:9" ht="24" x14ac:dyDescent="0.25">
      <c r="B524" s="69" t="s">
        <v>39</v>
      </c>
      <c r="C524" s="18" t="s">
        <v>1191</v>
      </c>
      <c r="D524" s="19" t="s">
        <v>1192</v>
      </c>
      <c r="E524" s="44" t="s">
        <v>1193</v>
      </c>
      <c r="F524" s="45" t="s">
        <v>34</v>
      </c>
      <c r="G524" s="22">
        <v>2</v>
      </c>
      <c r="H524" s="22">
        <v>587.385459185581</v>
      </c>
      <c r="I524" s="22">
        <f t="shared" si="18"/>
        <v>1174.77</v>
      </c>
    </row>
    <row r="525" spans="2:9" x14ac:dyDescent="0.25">
      <c r="B525" s="70"/>
      <c r="C525" s="23"/>
      <c r="D525" s="24" t="s">
        <v>1194</v>
      </c>
      <c r="E525" s="28" t="s">
        <v>1042</v>
      </c>
      <c r="F525" s="29"/>
      <c r="G525" s="46"/>
      <c r="H525" s="27"/>
      <c r="I525" s="27">
        <f>SUBTOTAL(9,I526:I550)</f>
        <v>703901.44999999984</v>
      </c>
    </row>
    <row r="526" spans="2:9" ht="24" x14ac:dyDescent="0.25">
      <c r="B526" s="69" t="s">
        <v>39</v>
      </c>
      <c r="C526" s="18" t="s">
        <v>1195</v>
      </c>
      <c r="D526" s="19" t="s">
        <v>1196</v>
      </c>
      <c r="E526" s="20" t="s">
        <v>1197</v>
      </c>
      <c r="F526" s="21" t="s">
        <v>75</v>
      </c>
      <c r="G526" s="22">
        <v>0</v>
      </c>
      <c r="H526" s="22">
        <v>10.511959436312216</v>
      </c>
      <c r="I526" s="22">
        <f t="shared" ref="I526:I539" si="19">ROUND(G526*H526,2)</f>
        <v>0</v>
      </c>
    </row>
    <row r="527" spans="2:9" ht="24" x14ac:dyDescent="0.25">
      <c r="B527" s="69" t="s">
        <v>39</v>
      </c>
      <c r="C527" s="18" t="s">
        <v>1198</v>
      </c>
      <c r="D527" s="19" t="s">
        <v>1199</v>
      </c>
      <c r="E527" s="20" t="s">
        <v>1200</v>
      </c>
      <c r="F527" s="21" t="s">
        <v>75</v>
      </c>
      <c r="G527" s="22">
        <v>492.81628524029003</v>
      </c>
      <c r="H527" s="22">
        <v>11.844007949441044</v>
      </c>
      <c r="I527" s="22">
        <f t="shared" si="19"/>
        <v>5836.92</v>
      </c>
    </row>
    <row r="528" spans="2:9" ht="24" x14ac:dyDescent="0.25">
      <c r="B528" s="69" t="s">
        <v>39</v>
      </c>
      <c r="C528" s="18" t="s">
        <v>1201</v>
      </c>
      <c r="D528" s="19" t="s">
        <v>1202</v>
      </c>
      <c r="E528" s="20" t="s">
        <v>1203</v>
      </c>
      <c r="F528" s="21" t="s">
        <v>75</v>
      </c>
      <c r="G528" s="22">
        <v>1021.6922986688941</v>
      </c>
      <c r="H528" s="22">
        <v>22.223998389321814</v>
      </c>
      <c r="I528" s="22">
        <f t="shared" si="19"/>
        <v>22706.09</v>
      </c>
    </row>
    <row r="529" spans="2:9" ht="24" x14ac:dyDescent="0.25">
      <c r="B529" s="69" t="s">
        <v>39</v>
      </c>
      <c r="C529" s="18" t="s">
        <v>1204</v>
      </c>
      <c r="D529" s="19" t="s">
        <v>1205</v>
      </c>
      <c r="E529" s="20" t="s">
        <v>1206</v>
      </c>
      <c r="F529" s="21" t="s">
        <v>75</v>
      </c>
      <c r="G529" s="22">
        <v>90.149320470784772</v>
      </c>
      <c r="H529" s="22">
        <v>39.803960598492608</v>
      </c>
      <c r="I529" s="22">
        <f t="shared" si="19"/>
        <v>3588.3</v>
      </c>
    </row>
    <row r="530" spans="2:9" ht="24" x14ac:dyDescent="0.25">
      <c r="B530" s="69" t="s">
        <v>39</v>
      </c>
      <c r="C530" s="18" t="s">
        <v>1207</v>
      </c>
      <c r="D530" s="19" t="s">
        <v>1208</v>
      </c>
      <c r="E530" s="20" t="s">
        <v>1209</v>
      </c>
      <c r="F530" s="21" t="s">
        <v>75</v>
      </c>
      <c r="G530" s="22">
        <v>50.49</v>
      </c>
      <c r="H530" s="22">
        <v>57.09605887444247</v>
      </c>
      <c r="I530" s="22">
        <f t="shared" si="19"/>
        <v>2882.78</v>
      </c>
    </row>
    <row r="531" spans="2:9" ht="24" x14ac:dyDescent="0.25">
      <c r="B531" s="69" t="s">
        <v>39</v>
      </c>
      <c r="C531" s="18" t="s">
        <v>1210</v>
      </c>
      <c r="D531" s="19" t="s">
        <v>1211</v>
      </c>
      <c r="E531" s="20" t="s">
        <v>1212</v>
      </c>
      <c r="F531" s="21" t="s">
        <v>75</v>
      </c>
      <c r="G531" s="22">
        <v>18.029864094156959</v>
      </c>
      <c r="H531" s="22">
        <v>74.280094015463035</v>
      </c>
      <c r="I531" s="22">
        <f t="shared" si="19"/>
        <v>1339.26</v>
      </c>
    </row>
    <row r="532" spans="2:9" ht="24" x14ac:dyDescent="0.25">
      <c r="B532" s="69" t="s">
        <v>39</v>
      </c>
      <c r="C532" s="18" t="s">
        <v>1213</v>
      </c>
      <c r="D532" s="19" t="s">
        <v>1214</v>
      </c>
      <c r="E532" s="20" t="s">
        <v>1215</v>
      </c>
      <c r="F532" s="21" t="s">
        <v>75</v>
      </c>
      <c r="G532" s="22">
        <v>224.39119999999997</v>
      </c>
      <c r="H532" s="22">
        <v>95.412001202584932</v>
      </c>
      <c r="I532" s="22">
        <f t="shared" si="19"/>
        <v>21409.61</v>
      </c>
    </row>
    <row r="533" spans="2:9" ht="24" x14ac:dyDescent="0.25">
      <c r="B533" s="69" t="s">
        <v>39</v>
      </c>
      <c r="C533" s="18" t="s">
        <v>1216</v>
      </c>
      <c r="D533" s="19" t="s">
        <v>1217</v>
      </c>
      <c r="E533" s="20" t="s">
        <v>1218</v>
      </c>
      <c r="F533" s="21" t="s">
        <v>75</v>
      </c>
      <c r="G533" s="22">
        <v>2148.5588045537038</v>
      </c>
      <c r="H533" s="22">
        <v>121.45200189398753</v>
      </c>
      <c r="I533" s="22">
        <f t="shared" si="19"/>
        <v>260946.77</v>
      </c>
    </row>
    <row r="534" spans="2:9" ht="24" x14ac:dyDescent="0.25">
      <c r="B534" s="69" t="s">
        <v>39</v>
      </c>
      <c r="C534" s="18" t="s">
        <v>1219</v>
      </c>
      <c r="D534" s="19" t="s">
        <v>1220</v>
      </c>
      <c r="E534" s="20" t="s">
        <v>1221</v>
      </c>
      <c r="F534" s="21" t="s">
        <v>75</v>
      </c>
      <c r="G534" s="22">
        <v>0</v>
      </c>
      <c r="H534" s="22">
        <v>10.404238158444713</v>
      </c>
      <c r="I534" s="22">
        <f t="shared" si="19"/>
        <v>0</v>
      </c>
    </row>
    <row r="535" spans="2:9" ht="24" x14ac:dyDescent="0.25">
      <c r="B535" s="69" t="s">
        <v>39</v>
      </c>
      <c r="C535" s="18" t="s">
        <v>1222</v>
      </c>
      <c r="D535" s="19" t="s">
        <v>1223</v>
      </c>
      <c r="E535" s="20" t="s">
        <v>1224</v>
      </c>
      <c r="F535" s="21" t="s">
        <v>75</v>
      </c>
      <c r="G535" s="22">
        <v>2103.4841443183113</v>
      </c>
      <c r="H535" s="22">
        <v>12.456002613935135</v>
      </c>
      <c r="I535" s="22">
        <f t="shared" si="19"/>
        <v>26201</v>
      </c>
    </row>
    <row r="536" spans="2:9" ht="24" x14ac:dyDescent="0.25">
      <c r="B536" s="69" t="s">
        <v>39</v>
      </c>
      <c r="C536" s="18" t="s">
        <v>1225</v>
      </c>
      <c r="D536" s="19" t="s">
        <v>1226</v>
      </c>
      <c r="E536" s="20" t="s">
        <v>1227</v>
      </c>
      <c r="F536" s="21" t="s">
        <v>75</v>
      </c>
      <c r="G536" s="22">
        <v>1433.9331775000001</v>
      </c>
      <c r="H536" s="22">
        <v>22.344000132804254</v>
      </c>
      <c r="I536" s="22">
        <f t="shared" si="19"/>
        <v>32039.8</v>
      </c>
    </row>
    <row r="537" spans="2:9" ht="24" x14ac:dyDescent="0.25">
      <c r="B537" s="69" t="s">
        <v>39</v>
      </c>
      <c r="C537" s="18" t="s">
        <v>1228</v>
      </c>
      <c r="D537" s="19" t="s">
        <v>1229</v>
      </c>
      <c r="E537" s="20" t="s">
        <v>1230</v>
      </c>
      <c r="F537" s="21" t="s">
        <v>75</v>
      </c>
      <c r="G537" s="22">
        <v>1847.4600741812826</v>
      </c>
      <c r="H537" s="22">
        <v>30.168002426087106</v>
      </c>
      <c r="I537" s="22">
        <f t="shared" si="19"/>
        <v>55734.18</v>
      </c>
    </row>
    <row r="538" spans="2:9" ht="24" x14ac:dyDescent="0.25">
      <c r="B538" s="69" t="s">
        <v>39</v>
      </c>
      <c r="C538" s="18" t="s">
        <v>1043</v>
      </c>
      <c r="D538" s="19" t="s">
        <v>1231</v>
      </c>
      <c r="E538" s="20" t="s">
        <v>1045</v>
      </c>
      <c r="F538" s="21" t="s">
        <v>75</v>
      </c>
      <c r="G538" s="22">
        <v>216.35836912988344</v>
      </c>
      <c r="H538" s="22">
        <v>40.331973452626386</v>
      </c>
      <c r="I538" s="22">
        <f t="shared" si="19"/>
        <v>8726.16</v>
      </c>
    </row>
    <row r="539" spans="2:9" ht="24" x14ac:dyDescent="0.25">
      <c r="B539" s="69" t="s">
        <v>39</v>
      </c>
      <c r="C539" s="18" t="s">
        <v>1232</v>
      </c>
      <c r="D539" s="19" t="s">
        <v>1233</v>
      </c>
      <c r="E539" s="20" t="s">
        <v>1234</v>
      </c>
      <c r="F539" s="21" t="s">
        <v>75</v>
      </c>
      <c r="G539" s="22">
        <v>302.90169418128261</v>
      </c>
      <c r="H539" s="22">
        <v>75.767982578090781</v>
      </c>
      <c r="I539" s="22">
        <f t="shared" si="19"/>
        <v>22950.25</v>
      </c>
    </row>
    <row r="540" spans="2:9" ht="24" x14ac:dyDescent="0.25">
      <c r="B540" s="69" t="s">
        <v>39</v>
      </c>
      <c r="C540" s="18" t="s">
        <v>1235</v>
      </c>
      <c r="D540" s="19" t="s">
        <v>1236</v>
      </c>
      <c r="E540" s="20" t="s">
        <v>1237</v>
      </c>
      <c r="F540" s="21" t="s">
        <v>75</v>
      </c>
      <c r="G540" s="22">
        <v>305.31</v>
      </c>
      <c r="H540" s="22">
        <v>95.903994351923032</v>
      </c>
      <c r="I540" s="22">
        <f t="shared" ref="I540:I550" si="20">ROUND(G540*H540,2)</f>
        <v>29280.45</v>
      </c>
    </row>
    <row r="541" spans="2:9" ht="24" x14ac:dyDescent="0.25">
      <c r="B541" s="69" t="s">
        <v>39</v>
      </c>
      <c r="C541" s="18" t="s">
        <v>1238</v>
      </c>
      <c r="D541" s="19" t="s">
        <v>1239</v>
      </c>
      <c r="E541" s="20" t="s">
        <v>1240</v>
      </c>
      <c r="F541" s="21" t="s">
        <v>75</v>
      </c>
      <c r="G541" s="22">
        <v>144.23891275325565</v>
      </c>
      <c r="H541" s="22">
        <v>124.39203580723762</v>
      </c>
      <c r="I541" s="22">
        <f t="shared" si="20"/>
        <v>17942.169999999998</v>
      </c>
    </row>
    <row r="542" spans="2:9" ht="24" x14ac:dyDescent="0.25">
      <c r="B542" s="69" t="s">
        <v>39</v>
      </c>
      <c r="C542" s="18" t="s">
        <v>1241</v>
      </c>
      <c r="D542" s="19" t="s">
        <v>1242</v>
      </c>
      <c r="E542" s="44" t="s">
        <v>1243</v>
      </c>
      <c r="F542" s="45" t="s">
        <v>75</v>
      </c>
      <c r="G542" s="22">
        <v>198.9</v>
      </c>
      <c r="H542" s="22">
        <v>154.12800678210283</v>
      </c>
      <c r="I542" s="22">
        <f t="shared" si="20"/>
        <v>30656.06</v>
      </c>
    </row>
    <row r="543" spans="2:9" ht="24" x14ac:dyDescent="0.25">
      <c r="B543" s="69" t="s">
        <v>39</v>
      </c>
      <c r="C543" s="18" t="s">
        <v>1244</v>
      </c>
      <c r="D543" s="19" t="s">
        <v>1245</v>
      </c>
      <c r="E543" s="44" t="s">
        <v>1246</v>
      </c>
      <c r="F543" s="45" t="s">
        <v>75</v>
      </c>
      <c r="G543" s="22">
        <v>600</v>
      </c>
      <c r="H543" s="22">
        <v>191.07599831362376</v>
      </c>
      <c r="I543" s="22">
        <f t="shared" si="20"/>
        <v>114645.6</v>
      </c>
    </row>
    <row r="544" spans="2:9" ht="24" x14ac:dyDescent="0.25">
      <c r="B544" s="69" t="s">
        <v>39</v>
      </c>
      <c r="C544" s="18" t="s">
        <v>1247</v>
      </c>
      <c r="D544" s="19" t="s">
        <v>1248</v>
      </c>
      <c r="E544" s="20" t="s">
        <v>1249</v>
      </c>
      <c r="F544" s="21" t="s">
        <v>75</v>
      </c>
      <c r="G544" s="22">
        <v>153</v>
      </c>
      <c r="H544" s="22">
        <v>248.80799858351656</v>
      </c>
      <c r="I544" s="22">
        <f t="shared" si="20"/>
        <v>38067.620000000003</v>
      </c>
    </row>
    <row r="545" spans="2:9" ht="24" x14ac:dyDescent="0.25">
      <c r="B545" s="69" t="s">
        <v>39</v>
      </c>
      <c r="C545" s="18" t="s">
        <v>1250</v>
      </c>
      <c r="D545" s="19" t="s">
        <v>1251</v>
      </c>
      <c r="E545" s="20" t="s">
        <v>1252</v>
      </c>
      <c r="F545" s="21" t="s">
        <v>43</v>
      </c>
      <c r="G545" s="22">
        <v>5</v>
      </c>
      <c r="H545" s="22">
        <v>10.368</v>
      </c>
      <c r="I545" s="22">
        <f t="shared" si="20"/>
        <v>51.84</v>
      </c>
    </row>
    <row r="546" spans="2:9" ht="24" x14ac:dyDescent="0.25">
      <c r="B546" s="69" t="s">
        <v>39</v>
      </c>
      <c r="C546" s="18" t="s">
        <v>1250</v>
      </c>
      <c r="D546" s="19" t="s">
        <v>1253</v>
      </c>
      <c r="E546" s="20" t="s">
        <v>1252</v>
      </c>
      <c r="F546" s="21" t="s">
        <v>43</v>
      </c>
      <c r="G546" s="22">
        <v>36</v>
      </c>
      <c r="H546" s="22">
        <v>10.368000000000002</v>
      </c>
      <c r="I546" s="22">
        <f t="shared" si="20"/>
        <v>373.25</v>
      </c>
    </row>
    <row r="547" spans="2:9" ht="24" x14ac:dyDescent="0.25">
      <c r="B547" s="69" t="s">
        <v>39</v>
      </c>
      <c r="C547" s="18" t="s">
        <v>1254</v>
      </c>
      <c r="D547" s="19" t="s">
        <v>1255</v>
      </c>
      <c r="E547" s="20" t="s">
        <v>1256</v>
      </c>
      <c r="F547" s="21" t="s">
        <v>43</v>
      </c>
      <c r="G547" s="22">
        <v>76</v>
      </c>
      <c r="H547" s="22">
        <v>15.468</v>
      </c>
      <c r="I547" s="22">
        <f t="shared" si="20"/>
        <v>1175.57</v>
      </c>
    </row>
    <row r="548" spans="2:9" ht="24" x14ac:dyDescent="0.25">
      <c r="B548" s="69" t="s">
        <v>39</v>
      </c>
      <c r="C548" s="18" t="s">
        <v>1257</v>
      </c>
      <c r="D548" s="19" t="s">
        <v>1258</v>
      </c>
      <c r="E548" s="20" t="s">
        <v>1259</v>
      </c>
      <c r="F548" s="21" t="s">
        <v>43</v>
      </c>
      <c r="G548" s="22">
        <v>69</v>
      </c>
      <c r="H548" s="22">
        <v>16.943999999999999</v>
      </c>
      <c r="I548" s="22">
        <f t="shared" si="20"/>
        <v>1169.1400000000001</v>
      </c>
    </row>
    <row r="549" spans="2:9" ht="24" x14ac:dyDescent="0.25">
      <c r="B549" s="69" t="s">
        <v>39</v>
      </c>
      <c r="C549" s="18" t="s">
        <v>1260</v>
      </c>
      <c r="D549" s="19" t="s">
        <v>1261</v>
      </c>
      <c r="E549" s="20" t="s">
        <v>1262</v>
      </c>
      <c r="F549" s="21" t="s">
        <v>43</v>
      </c>
      <c r="G549" s="22">
        <v>80</v>
      </c>
      <c r="H549" s="22">
        <v>34.620000000000005</v>
      </c>
      <c r="I549" s="22">
        <f t="shared" si="20"/>
        <v>2769.6</v>
      </c>
    </row>
    <row r="550" spans="2:9" ht="24" x14ac:dyDescent="0.25">
      <c r="B550" s="69" t="s">
        <v>39</v>
      </c>
      <c r="C550" s="18" t="s">
        <v>1263</v>
      </c>
      <c r="D550" s="19" t="s">
        <v>1264</v>
      </c>
      <c r="E550" s="20" t="s">
        <v>1265</v>
      </c>
      <c r="F550" s="21" t="s">
        <v>43</v>
      </c>
      <c r="G550" s="22">
        <v>74</v>
      </c>
      <c r="H550" s="22">
        <v>46.068000000000005</v>
      </c>
      <c r="I550" s="22">
        <f t="shared" si="20"/>
        <v>3409.03</v>
      </c>
    </row>
    <row r="551" spans="2:9" x14ac:dyDescent="0.25">
      <c r="B551" s="70"/>
      <c r="C551" s="23"/>
      <c r="D551" s="24" t="s">
        <v>1266</v>
      </c>
      <c r="E551" s="28" t="s">
        <v>1267</v>
      </c>
      <c r="F551" s="29"/>
      <c r="G551" s="46"/>
      <c r="H551" s="27"/>
      <c r="I551" s="27">
        <f>SUBTOTAL(9,I552:I556)</f>
        <v>22308.29</v>
      </c>
    </row>
    <row r="552" spans="2:9" ht="24" x14ac:dyDescent="0.25">
      <c r="B552" s="69" t="s">
        <v>39</v>
      </c>
      <c r="C552" s="18" t="s">
        <v>1268</v>
      </c>
      <c r="D552" s="19" t="s">
        <v>1269</v>
      </c>
      <c r="E552" s="20" t="s">
        <v>1270</v>
      </c>
      <c r="F552" s="21" t="s">
        <v>75</v>
      </c>
      <c r="G552" s="22">
        <v>0</v>
      </c>
      <c r="H552" s="22">
        <v>14.304045701796452</v>
      </c>
      <c r="I552" s="22">
        <f t="shared" ref="I552:I556" si="21">ROUND(G552*H552,2)</f>
        <v>0</v>
      </c>
    </row>
    <row r="553" spans="2:9" ht="24" x14ac:dyDescent="0.25">
      <c r="B553" s="69" t="s">
        <v>39</v>
      </c>
      <c r="C553" s="18" t="s">
        <v>1271</v>
      </c>
      <c r="D553" s="19" t="s">
        <v>1272</v>
      </c>
      <c r="E553" s="20" t="s">
        <v>1273</v>
      </c>
      <c r="F553" s="21" t="s">
        <v>43</v>
      </c>
      <c r="G553" s="22">
        <v>0</v>
      </c>
      <c r="H553" s="22">
        <v>2.9760000000000004</v>
      </c>
      <c r="I553" s="22">
        <f t="shared" si="21"/>
        <v>0</v>
      </c>
    </row>
    <row r="554" spans="2:9" ht="24" x14ac:dyDescent="0.25">
      <c r="B554" s="69" t="s">
        <v>39</v>
      </c>
      <c r="C554" s="18" t="s">
        <v>1274</v>
      </c>
      <c r="D554" s="19" t="s">
        <v>1275</v>
      </c>
      <c r="E554" s="20" t="s">
        <v>1276</v>
      </c>
      <c r="F554" s="21" t="s">
        <v>43</v>
      </c>
      <c r="G554" s="22">
        <v>0</v>
      </c>
      <c r="H554" s="22">
        <v>8.4719999999999995</v>
      </c>
      <c r="I554" s="22">
        <f t="shared" si="21"/>
        <v>0</v>
      </c>
    </row>
    <row r="555" spans="2:9" ht="24" x14ac:dyDescent="0.25">
      <c r="B555" s="69" t="s">
        <v>39</v>
      </c>
      <c r="C555" s="18" t="s">
        <v>1222</v>
      </c>
      <c r="D555" s="19" t="s">
        <v>1277</v>
      </c>
      <c r="E555" s="20" t="s">
        <v>1224</v>
      </c>
      <c r="F555" s="21" t="s">
        <v>75</v>
      </c>
      <c r="G555" s="22">
        <v>1790.9675499999998</v>
      </c>
      <c r="H555" s="22">
        <v>12.455998478897275</v>
      </c>
      <c r="I555" s="22">
        <f t="shared" si="21"/>
        <v>22308.29</v>
      </c>
    </row>
    <row r="556" spans="2:9" ht="24" x14ac:dyDescent="0.25">
      <c r="B556" s="69" t="s">
        <v>39</v>
      </c>
      <c r="C556" s="18" t="s">
        <v>1250</v>
      </c>
      <c r="D556" s="19" t="s">
        <v>1278</v>
      </c>
      <c r="E556" s="20" t="s">
        <v>1252</v>
      </c>
      <c r="F556" s="21" t="s">
        <v>43</v>
      </c>
      <c r="G556" s="22">
        <v>0</v>
      </c>
      <c r="H556" s="22">
        <v>10.368</v>
      </c>
      <c r="I556" s="22">
        <f t="shared" si="21"/>
        <v>0</v>
      </c>
    </row>
    <row r="557" spans="2:9" x14ac:dyDescent="0.25">
      <c r="B557" s="70"/>
      <c r="C557" s="23"/>
      <c r="D557" s="24" t="s">
        <v>1279</v>
      </c>
      <c r="E557" s="28" t="s">
        <v>1280</v>
      </c>
      <c r="F557" s="29"/>
      <c r="G557" s="46"/>
      <c r="H557" s="27"/>
      <c r="I557" s="27">
        <f>SUBTOTAL(9,I558:I592)</f>
        <v>297655.75999999995</v>
      </c>
    </row>
    <row r="558" spans="2:9" ht="24" x14ac:dyDescent="0.25">
      <c r="B558" s="69" t="s">
        <v>39</v>
      </c>
      <c r="C558" s="18" t="s">
        <v>1281</v>
      </c>
      <c r="D558" s="19" t="s">
        <v>1282</v>
      </c>
      <c r="E558" s="44" t="s">
        <v>1283</v>
      </c>
      <c r="F558" s="45" t="s">
        <v>75</v>
      </c>
      <c r="G558" s="22">
        <v>533.50040000000001</v>
      </c>
      <c r="H558" s="22">
        <v>32.29199360150978</v>
      </c>
      <c r="I558" s="22">
        <f t="shared" ref="I558:I592" si="22">ROUND(G558*H558,2)</f>
        <v>17227.79</v>
      </c>
    </row>
    <row r="559" spans="2:9" ht="24" x14ac:dyDescent="0.25">
      <c r="B559" s="69" t="s">
        <v>39</v>
      </c>
      <c r="C559" s="18" t="s">
        <v>1136</v>
      </c>
      <c r="D559" s="19" t="s">
        <v>1284</v>
      </c>
      <c r="E559" s="20" t="s">
        <v>1138</v>
      </c>
      <c r="F559" s="21" t="s">
        <v>75</v>
      </c>
      <c r="G559" s="22">
        <v>0</v>
      </c>
      <c r="H559" s="22">
        <v>40.931929167406601</v>
      </c>
      <c r="I559" s="22">
        <f t="shared" si="22"/>
        <v>0</v>
      </c>
    </row>
    <row r="560" spans="2:9" ht="24" x14ac:dyDescent="0.25">
      <c r="B560" s="69" t="s">
        <v>39</v>
      </c>
      <c r="C560" s="18" t="s">
        <v>1139</v>
      </c>
      <c r="D560" s="19" t="s">
        <v>1285</v>
      </c>
      <c r="E560" s="20" t="s">
        <v>1141</v>
      </c>
      <c r="F560" s="21" t="s">
        <v>75</v>
      </c>
      <c r="G560" s="22">
        <v>0</v>
      </c>
      <c r="H560" s="22">
        <v>51.516047630531901</v>
      </c>
      <c r="I560" s="22">
        <f t="shared" si="22"/>
        <v>0</v>
      </c>
    </row>
    <row r="561" spans="2:9" ht="24" x14ac:dyDescent="0.25">
      <c r="B561" s="69" t="s">
        <v>39</v>
      </c>
      <c r="C561" s="18" t="s">
        <v>1268</v>
      </c>
      <c r="D561" s="19" t="s">
        <v>1286</v>
      </c>
      <c r="E561" s="20" t="s">
        <v>1270</v>
      </c>
      <c r="F561" s="21" t="s">
        <v>75</v>
      </c>
      <c r="G561" s="22">
        <v>1500.0055376999999</v>
      </c>
      <c r="H561" s="22">
        <v>14.304001986694901</v>
      </c>
      <c r="I561" s="22">
        <f t="shared" si="22"/>
        <v>21456.080000000002</v>
      </c>
    </row>
    <row r="562" spans="2:9" ht="24" x14ac:dyDescent="0.25">
      <c r="B562" s="69" t="s">
        <v>39</v>
      </c>
      <c r="C562" s="18" t="s">
        <v>1271</v>
      </c>
      <c r="D562" s="19" t="s">
        <v>1287</v>
      </c>
      <c r="E562" s="20" t="s">
        <v>1273</v>
      </c>
      <c r="F562" s="21" t="s">
        <v>43</v>
      </c>
      <c r="G562" s="22">
        <v>577</v>
      </c>
      <c r="H562" s="22">
        <v>2.976</v>
      </c>
      <c r="I562" s="22">
        <f t="shared" si="22"/>
        <v>1717.15</v>
      </c>
    </row>
    <row r="563" spans="2:9" ht="24" x14ac:dyDescent="0.25">
      <c r="B563" s="69" t="s">
        <v>39</v>
      </c>
      <c r="C563" s="18" t="s">
        <v>1274</v>
      </c>
      <c r="D563" s="19" t="s">
        <v>1288</v>
      </c>
      <c r="E563" s="20" t="s">
        <v>1276</v>
      </c>
      <c r="F563" s="21" t="s">
        <v>43</v>
      </c>
      <c r="G563" s="22">
        <v>45</v>
      </c>
      <c r="H563" s="22">
        <v>8.4719999999999995</v>
      </c>
      <c r="I563" s="22">
        <f t="shared" si="22"/>
        <v>381.24</v>
      </c>
    </row>
    <row r="564" spans="2:9" ht="24" x14ac:dyDescent="0.25">
      <c r="B564" s="69" t="s">
        <v>39</v>
      </c>
      <c r="C564" s="18" t="s">
        <v>1289</v>
      </c>
      <c r="D564" s="19" t="s">
        <v>1290</v>
      </c>
      <c r="E564" s="20" t="s">
        <v>1291</v>
      </c>
      <c r="F564" s="21" t="s">
        <v>75</v>
      </c>
      <c r="G564" s="22">
        <v>0</v>
      </c>
      <c r="H564" s="22">
        <v>47.5</v>
      </c>
      <c r="I564" s="22">
        <f t="shared" si="22"/>
        <v>0</v>
      </c>
    </row>
    <row r="565" spans="2:9" ht="24" x14ac:dyDescent="0.25">
      <c r="B565" s="72" t="s">
        <v>134</v>
      </c>
      <c r="C565" s="18" t="s">
        <v>1292</v>
      </c>
      <c r="D565" s="19" t="s">
        <v>1293</v>
      </c>
      <c r="E565" s="20" t="s">
        <v>1294</v>
      </c>
      <c r="F565" s="21" t="s">
        <v>420</v>
      </c>
      <c r="G565" s="22">
        <v>0</v>
      </c>
      <c r="H565" s="22">
        <v>26.699998971466936</v>
      </c>
      <c r="I565" s="22">
        <f t="shared" si="22"/>
        <v>0</v>
      </c>
    </row>
    <row r="566" spans="2:9" ht="24" x14ac:dyDescent="0.25">
      <c r="B566" s="69" t="s">
        <v>23</v>
      </c>
      <c r="C566" s="18" t="s">
        <v>24</v>
      </c>
      <c r="D566" s="19" t="s">
        <v>1295</v>
      </c>
      <c r="E566" s="20" t="s">
        <v>1296</v>
      </c>
      <c r="F566" s="21" t="s">
        <v>43</v>
      </c>
      <c r="G566" s="22">
        <v>500</v>
      </c>
      <c r="H566" s="22">
        <v>10.86</v>
      </c>
      <c r="I566" s="22">
        <f t="shared" si="22"/>
        <v>5430</v>
      </c>
    </row>
    <row r="567" spans="2:9" ht="24" x14ac:dyDescent="0.25">
      <c r="B567" s="69" t="s">
        <v>39</v>
      </c>
      <c r="C567" s="18" t="s">
        <v>1297</v>
      </c>
      <c r="D567" s="19" t="s">
        <v>1298</v>
      </c>
      <c r="E567" s="20" t="s">
        <v>1299</v>
      </c>
      <c r="F567" s="21" t="s">
        <v>43</v>
      </c>
      <c r="G567" s="22">
        <v>1000</v>
      </c>
      <c r="H567" s="22">
        <v>26.904000000000003</v>
      </c>
      <c r="I567" s="22">
        <f t="shared" si="22"/>
        <v>26904</v>
      </c>
    </row>
    <row r="568" spans="2:9" ht="24" x14ac:dyDescent="0.25">
      <c r="B568" s="69" t="s">
        <v>39</v>
      </c>
      <c r="C568" s="18" t="s">
        <v>1300</v>
      </c>
      <c r="D568" s="19" t="s">
        <v>1301</v>
      </c>
      <c r="E568" s="20" t="s">
        <v>1302</v>
      </c>
      <c r="F568" s="21" t="s">
        <v>43</v>
      </c>
      <c r="G568" s="22">
        <v>50</v>
      </c>
      <c r="H568" s="22">
        <v>19.475999999999999</v>
      </c>
      <c r="I568" s="22">
        <f t="shared" si="22"/>
        <v>973.8</v>
      </c>
    </row>
    <row r="569" spans="2:9" ht="24" x14ac:dyDescent="0.25">
      <c r="B569" s="69" t="s">
        <v>39</v>
      </c>
      <c r="C569" s="18" t="s">
        <v>1303</v>
      </c>
      <c r="D569" s="19" t="s">
        <v>1304</v>
      </c>
      <c r="E569" s="20" t="s">
        <v>1305</v>
      </c>
      <c r="F569" s="21" t="s">
        <v>43</v>
      </c>
      <c r="G569" s="22">
        <v>500</v>
      </c>
      <c r="H569" s="22">
        <v>10.620000000000001</v>
      </c>
      <c r="I569" s="22">
        <f t="shared" si="22"/>
        <v>5310</v>
      </c>
    </row>
    <row r="570" spans="2:9" ht="24" x14ac:dyDescent="0.25">
      <c r="B570" s="69" t="s">
        <v>39</v>
      </c>
      <c r="C570" s="18" t="s">
        <v>1160</v>
      </c>
      <c r="D570" s="19" t="s">
        <v>1306</v>
      </c>
      <c r="E570" s="20" t="s">
        <v>1162</v>
      </c>
      <c r="F570" s="21" t="s">
        <v>43</v>
      </c>
      <c r="G570" s="22">
        <v>0</v>
      </c>
      <c r="H570" s="22">
        <v>34.200000000000003</v>
      </c>
      <c r="I570" s="22">
        <f t="shared" si="22"/>
        <v>0</v>
      </c>
    </row>
    <row r="571" spans="2:9" ht="24" x14ac:dyDescent="0.25">
      <c r="B571" s="69" t="s">
        <v>39</v>
      </c>
      <c r="C571" s="18" t="s">
        <v>1166</v>
      </c>
      <c r="D571" s="19" t="s">
        <v>1307</v>
      </c>
      <c r="E571" s="44" t="s">
        <v>1168</v>
      </c>
      <c r="F571" s="45" t="s">
        <v>43</v>
      </c>
      <c r="G571" s="22">
        <v>0</v>
      </c>
      <c r="H571" s="22">
        <v>209.31</v>
      </c>
      <c r="I571" s="22">
        <f t="shared" si="22"/>
        <v>0</v>
      </c>
    </row>
    <row r="572" spans="2:9" ht="24" x14ac:dyDescent="0.25">
      <c r="B572" s="69" t="s">
        <v>39</v>
      </c>
      <c r="C572" s="18" t="s">
        <v>1308</v>
      </c>
      <c r="D572" s="19" t="s">
        <v>1309</v>
      </c>
      <c r="E572" s="20" t="s">
        <v>1310</v>
      </c>
      <c r="F572" s="21" t="s">
        <v>75</v>
      </c>
      <c r="G572" s="22">
        <v>21483.88896</v>
      </c>
      <c r="H572" s="22">
        <v>7.15</v>
      </c>
      <c r="I572" s="22">
        <f t="shared" si="22"/>
        <v>153609.81</v>
      </c>
    </row>
    <row r="573" spans="2:9" ht="24" x14ac:dyDescent="0.25">
      <c r="B573" s="69" t="s">
        <v>39</v>
      </c>
      <c r="C573" s="18" t="s">
        <v>1195</v>
      </c>
      <c r="D573" s="19" t="s">
        <v>1311</v>
      </c>
      <c r="E573" s="20" t="s">
        <v>1197</v>
      </c>
      <c r="F573" s="21" t="s">
        <v>75</v>
      </c>
      <c r="G573" s="22">
        <v>5102.04</v>
      </c>
      <c r="H573" s="22">
        <v>9.3000000000000007</v>
      </c>
      <c r="I573" s="22">
        <f t="shared" si="22"/>
        <v>47448.97</v>
      </c>
    </row>
    <row r="574" spans="2:9" ht="24" x14ac:dyDescent="0.25">
      <c r="B574" s="69" t="s">
        <v>39</v>
      </c>
      <c r="C574" s="18" t="s">
        <v>1198</v>
      </c>
      <c r="D574" s="19" t="s">
        <v>1312</v>
      </c>
      <c r="E574" s="20" t="s">
        <v>1200</v>
      </c>
      <c r="F574" s="21" t="s">
        <v>75</v>
      </c>
      <c r="G574" s="22">
        <v>256.02407013702873</v>
      </c>
      <c r="H574" s="22">
        <v>11.844011378996631</v>
      </c>
      <c r="I574" s="22">
        <f t="shared" si="22"/>
        <v>3032.35</v>
      </c>
    </row>
    <row r="575" spans="2:9" ht="24" x14ac:dyDescent="0.25">
      <c r="B575" s="69" t="s">
        <v>39</v>
      </c>
      <c r="C575" s="18" t="s">
        <v>1313</v>
      </c>
      <c r="D575" s="19" t="s">
        <v>1314</v>
      </c>
      <c r="E575" s="20" t="s">
        <v>1315</v>
      </c>
      <c r="F575" s="21" t="s">
        <v>75</v>
      </c>
      <c r="G575" s="22">
        <v>0</v>
      </c>
      <c r="H575" s="22">
        <v>73.127996284234271</v>
      </c>
      <c r="I575" s="22">
        <f t="shared" si="22"/>
        <v>0</v>
      </c>
    </row>
    <row r="576" spans="2:9" ht="24" x14ac:dyDescent="0.25">
      <c r="B576" s="69" t="s">
        <v>39</v>
      </c>
      <c r="C576" s="18" t="s">
        <v>1316</v>
      </c>
      <c r="D576" s="19" t="s">
        <v>1317</v>
      </c>
      <c r="E576" s="20" t="s">
        <v>1318</v>
      </c>
      <c r="F576" s="21" t="s">
        <v>75</v>
      </c>
      <c r="G576" s="22">
        <v>0</v>
      </c>
      <c r="H576" s="22">
        <v>11.76000032973193</v>
      </c>
      <c r="I576" s="22">
        <f t="shared" si="22"/>
        <v>0</v>
      </c>
    </row>
    <row r="577" spans="2:9" ht="24" x14ac:dyDescent="0.25">
      <c r="B577" s="69" t="s">
        <v>39</v>
      </c>
      <c r="C577" s="18" t="s">
        <v>1319</v>
      </c>
      <c r="D577" s="19" t="s">
        <v>1320</v>
      </c>
      <c r="E577" s="20" t="s">
        <v>1321</v>
      </c>
      <c r="F577" s="21" t="s">
        <v>43</v>
      </c>
      <c r="G577" s="22">
        <v>0</v>
      </c>
      <c r="H577" s="22">
        <v>14.616</v>
      </c>
      <c r="I577" s="22">
        <f t="shared" si="22"/>
        <v>0</v>
      </c>
    </row>
    <row r="578" spans="2:9" ht="24" x14ac:dyDescent="0.25">
      <c r="B578" s="69" t="s">
        <v>39</v>
      </c>
      <c r="C578" s="18" t="s">
        <v>1250</v>
      </c>
      <c r="D578" s="19" t="s">
        <v>1322</v>
      </c>
      <c r="E578" s="20" t="s">
        <v>1252</v>
      </c>
      <c r="F578" s="21" t="s">
        <v>43</v>
      </c>
      <c r="G578" s="22">
        <v>22</v>
      </c>
      <c r="H578" s="22">
        <v>10.368</v>
      </c>
      <c r="I578" s="22">
        <f t="shared" si="22"/>
        <v>228.1</v>
      </c>
    </row>
    <row r="579" spans="2:9" x14ac:dyDescent="0.25">
      <c r="B579" s="72" t="s">
        <v>134</v>
      </c>
      <c r="C579" s="18" t="s">
        <v>1323</v>
      </c>
      <c r="D579" s="19" t="s">
        <v>1324</v>
      </c>
      <c r="E579" s="44" t="s">
        <v>1325</v>
      </c>
      <c r="F579" s="45" t="s">
        <v>595</v>
      </c>
      <c r="G579" s="22">
        <v>43</v>
      </c>
      <c r="H579" s="22">
        <v>3.1501395348837207</v>
      </c>
      <c r="I579" s="22">
        <f t="shared" si="22"/>
        <v>135.46</v>
      </c>
    </row>
    <row r="580" spans="2:9" ht="24" x14ac:dyDescent="0.25">
      <c r="B580" s="69" t="s">
        <v>39</v>
      </c>
      <c r="C580" s="18" t="s">
        <v>1326</v>
      </c>
      <c r="D580" s="19" t="s">
        <v>1327</v>
      </c>
      <c r="E580" s="44" t="s">
        <v>1328</v>
      </c>
      <c r="F580" s="45" t="s">
        <v>43</v>
      </c>
      <c r="G580" s="22">
        <v>84</v>
      </c>
      <c r="H580" s="22">
        <v>30.612000000000005</v>
      </c>
      <c r="I580" s="22">
        <f t="shared" si="22"/>
        <v>2571.41</v>
      </c>
    </row>
    <row r="581" spans="2:9" ht="24" x14ac:dyDescent="0.25">
      <c r="B581" s="69" t="s">
        <v>39</v>
      </c>
      <c r="C581" s="18" t="s">
        <v>1329</v>
      </c>
      <c r="D581" s="19" t="s">
        <v>1330</v>
      </c>
      <c r="E581" s="44" t="s">
        <v>1331</v>
      </c>
      <c r="F581" s="45" t="s">
        <v>43</v>
      </c>
      <c r="G581" s="22">
        <v>29</v>
      </c>
      <c r="H581" s="22">
        <v>41.580000000000005</v>
      </c>
      <c r="I581" s="22">
        <f t="shared" si="22"/>
        <v>1205.82</v>
      </c>
    </row>
    <row r="582" spans="2:9" ht="24" x14ac:dyDescent="0.25">
      <c r="B582" s="69" t="s">
        <v>39</v>
      </c>
      <c r="C582" s="18" t="s">
        <v>1332</v>
      </c>
      <c r="D582" s="19" t="s">
        <v>1333</v>
      </c>
      <c r="E582" s="20" t="s">
        <v>1334</v>
      </c>
      <c r="F582" s="21" t="s">
        <v>43</v>
      </c>
      <c r="G582" s="22">
        <v>7</v>
      </c>
      <c r="H582" s="22">
        <v>37.08</v>
      </c>
      <c r="I582" s="22">
        <f t="shared" si="22"/>
        <v>259.56</v>
      </c>
    </row>
    <row r="583" spans="2:9" ht="36" x14ac:dyDescent="0.25">
      <c r="B583" s="72" t="s">
        <v>134</v>
      </c>
      <c r="C583" s="18" t="s">
        <v>1335</v>
      </c>
      <c r="D583" s="19" t="s">
        <v>1336</v>
      </c>
      <c r="E583" s="20" t="s">
        <v>1337</v>
      </c>
      <c r="F583" s="21" t="s">
        <v>595</v>
      </c>
      <c r="G583" s="22">
        <v>0</v>
      </c>
      <c r="H583" s="22">
        <v>18.03</v>
      </c>
      <c r="I583" s="22">
        <f t="shared" si="22"/>
        <v>0</v>
      </c>
    </row>
    <row r="584" spans="2:9" ht="24" x14ac:dyDescent="0.25">
      <c r="B584" s="69" t="s">
        <v>23</v>
      </c>
      <c r="C584" s="18" t="s">
        <v>24</v>
      </c>
      <c r="D584" s="19" t="s">
        <v>1338</v>
      </c>
      <c r="E584" s="20" t="s">
        <v>1296</v>
      </c>
      <c r="F584" s="21" t="s">
        <v>43</v>
      </c>
      <c r="G584" s="22">
        <v>105</v>
      </c>
      <c r="H584" s="22">
        <v>10.860000000000001</v>
      </c>
      <c r="I584" s="22">
        <f t="shared" si="22"/>
        <v>1140.3</v>
      </c>
    </row>
    <row r="585" spans="2:9" ht="24" x14ac:dyDescent="0.25">
      <c r="B585" s="69" t="s">
        <v>23</v>
      </c>
      <c r="C585" s="18" t="s">
        <v>24</v>
      </c>
      <c r="D585" s="19" t="s">
        <v>1339</v>
      </c>
      <c r="E585" s="44" t="s">
        <v>1340</v>
      </c>
      <c r="F585" s="45" t="s">
        <v>43</v>
      </c>
      <c r="G585" s="22">
        <v>0</v>
      </c>
      <c r="H585" s="22">
        <v>34.875</v>
      </c>
      <c r="I585" s="22">
        <f t="shared" si="22"/>
        <v>0</v>
      </c>
    </row>
    <row r="586" spans="2:9" ht="24" x14ac:dyDescent="0.25">
      <c r="B586" s="69" t="s">
        <v>39</v>
      </c>
      <c r="C586" s="18" t="s">
        <v>1341</v>
      </c>
      <c r="D586" s="19" t="s">
        <v>1342</v>
      </c>
      <c r="E586" s="20" t="s">
        <v>1343</v>
      </c>
      <c r="F586" s="21" t="s">
        <v>75</v>
      </c>
      <c r="G586" s="22">
        <v>0</v>
      </c>
      <c r="H586" s="22">
        <v>63.24</v>
      </c>
      <c r="I586" s="22">
        <f t="shared" si="22"/>
        <v>0</v>
      </c>
    </row>
    <row r="587" spans="2:9" ht="24" x14ac:dyDescent="0.25">
      <c r="B587" s="69" t="s">
        <v>39</v>
      </c>
      <c r="C587" s="18" t="s">
        <v>1344</v>
      </c>
      <c r="D587" s="19" t="s">
        <v>1345</v>
      </c>
      <c r="E587" s="20" t="s">
        <v>1346</v>
      </c>
      <c r="F587" s="21" t="s">
        <v>75</v>
      </c>
      <c r="G587" s="22">
        <v>0</v>
      </c>
      <c r="H587" s="22">
        <v>71.150000000000006</v>
      </c>
      <c r="I587" s="22">
        <f t="shared" si="22"/>
        <v>0</v>
      </c>
    </row>
    <row r="588" spans="2:9" ht="24" x14ac:dyDescent="0.25">
      <c r="B588" s="69" t="s">
        <v>39</v>
      </c>
      <c r="C588" s="18" t="s">
        <v>1347</v>
      </c>
      <c r="D588" s="19" t="s">
        <v>1348</v>
      </c>
      <c r="E588" s="20" t="s">
        <v>1349</v>
      </c>
      <c r="F588" s="21" t="s">
        <v>43</v>
      </c>
      <c r="G588" s="22">
        <v>10</v>
      </c>
      <c r="H588" s="22">
        <v>28.824000000000002</v>
      </c>
      <c r="I588" s="22">
        <f t="shared" si="22"/>
        <v>288.24</v>
      </c>
    </row>
    <row r="589" spans="2:9" ht="24" x14ac:dyDescent="0.25">
      <c r="B589" s="69" t="s">
        <v>39</v>
      </c>
      <c r="C589" s="18" t="s">
        <v>1332</v>
      </c>
      <c r="D589" s="19" t="s">
        <v>1350</v>
      </c>
      <c r="E589" s="20" t="s">
        <v>1334</v>
      </c>
      <c r="F589" s="21" t="s">
        <v>43</v>
      </c>
      <c r="G589" s="22">
        <v>7</v>
      </c>
      <c r="H589" s="22">
        <v>37.08</v>
      </c>
      <c r="I589" s="22">
        <f t="shared" si="22"/>
        <v>259.56</v>
      </c>
    </row>
    <row r="590" spans="2:9" ht="24" x14ac:dyDescent="0.25">
      <c r="B590" s="69" t="s">
        <v>39</v>
      </c>
      <c r="C590" s="18" t="s">
        <v>869</v>
      </c>
      <c r="D590" s="19" t="s">
        <v>1351</v>
      </c>
      <c r="E590" s="20" t="s">
        <v>871</v>
      </c>
      <c r="F590" s="21" t="s">
        <v>43</v>
      </c>
      <c r="G590" s="22">
        <v>233</v>
      </c>
      <c r="H590" s="22">
        <v>9.984</v>
      </c>
      <c r="I590" s="22">
        <f t="shared" si="22"/>
        <v>2326.27</v>
      </c>
    </row>
    <row r="591" spans="2:9" ht="24" x14ac:dyDescent="0.25">
      <c r="B591" s="69" t="s">
        <v>39</v>
      </c>
      <c r="C591" s="18" t="s">
        <v>875</v>
      </c>
      <c r="D591" s="19" t="s">
        <v>1352</v>
      </c>
      <c r="E591" s="20" t="s">
        <v>877</v>
      </c>
      <c r="F591" s="21" t="s">
        <v>43</v>
      </c>
      <c r="G591" s="22">
        <v>200</v>
      </c>
      <c r="H591" s="22">
        <v>13.175999999999998</v>
      </c>
      <c r="I591" s="22">
        <f t="shared" si="22"/>
        <v>2635.2</v>
      </c>
    </row>
    <row r="592" spans="2:9" ht="24" x14ac:dyDescent="0.25">
      <c r="B592" s="69" t="s">
        <v>39</v>
      </c>
      <c r="C592" s="18" t="s">
        <v>1185</v>
      </c>
      <c r="D592" s="19" t="s">
        <v>1353</v>
      </c>
      <c r="E592" s="44" t="s">
        <v>1187</v>
      </c>
      <c r="F592" s="45" t="s">
        <v>43</v>
      </c>
      <c r="G592" s="22">
        <v>362</v>
      </c>
      <c r="H592" s="22">
        <v>8.604000000000001</v>
      </c>
      <c r="I592" s="22">
        <f t="shared" si="22"/>
        <v>3114.65</v>
      </c>
    </row>
    <row r="593" spans="2:9" x14ac:dyDescent="0.25">
      <c r="B593" s="70"/>
      <c r="C593" s="23"/>
      <c r="D593" s="24" t="s">
        <v>1354</v>
      </c>
      <c r="E593" s="28" t="s">
        <v>1355</v>
      </c>
      <c r="F593" s="29"/>
      <c r="G593" s="46"/>
      <c r="H593" s="27"/>
      <c r="I593" s="27">
        <f>SUBTOTAL(9,I594:I620)</f>
        <v>215867.69999999995</v>
      </c>
    </row>
    <row r="594" spans="2:9" ht="24" x14ac:dyDescent="0.25">
      <c r="B594" s="69" t="s">
        <v>39</v>
      </c>
      <c r="C594" s="18" t="s">
        <v>1281</v>
      </c>
      <c r="D594" s="19" t="s">
        <v>1356</v>
      </c>
      <c r="E594" s="20" t="s">
        <v>1283</v>
      </c>
      <c r="F594" s="21" t="s">
        <v>75</v>
      </c>
      <c r="G594" s="22">
        <v>200</v>
      </c>
      <c r="H594" s="22">
        <v>32.29200803588482</v>
      </c>
      <c r="I594" s="22">
        <f t="shared" ref="I594:I620" si="23">ROUND(G594*H594,2)</f>
        <v>6458.4</v>
      </c>
    </row>
    <row r="595" spans="2:9" ht="24" x14ac:dyDescent="0.25">
      <c r="B595" s="69" t="s">
        <v>39</v>
      </c>
      <c r="C595" s="18" t="s">
        <v>1136</v>
      </c>
      <c r="D595" s="19" t="s">
        <v>1357</v>
      </c>
      <c r="E595" s="20" t="s">
        <v>1138</v>
      </c>
      <c r="F595" s="21" t="s">
        <v>75</v>
      </c>
      <c r="G595" s="22">
        <v>0</v>
      </c>
      <c r="H595" s="22">
        <v>40.93202630246094</v>
      </c>
      <c r="I595" s="22">
        <f t="shared" si="23"/>
        <v>0</v>
      </c>
    </row>
    <row r="596" spans="2:9" ht="24" x14ac:dyDescent="0.25">
      <c r="B596" s="69" t="s">
        <v>39</v>
      </c>
      <c r="C596" s="18" t="s">
        <v>1139</v>
      </c>
      <c r="D596" s="19" t="s">
        <v>1358</v>
      </c>
      <c r="E596" s="20" t="s">
        <v>1141</v>
      </c>
      <c r="F596" s="21" t="s">
        <v>75</v>
      </c>
      <c r="G596" s="22">
        <v>0</v>
      </c>
      <c r="H596" s="22">
        <v>51.516019978745064</v>
      </c>
      <c r="I596" s="22">
        <f t="shared" si="23"/>
        <v>0</v>
      </c>
    </row>
    <row r="597" spans="2:9" ht="24" x14ac:dyDescent="0.25">
      <c r="B597" s="69" t="s">
        <v>39</v>
      </c>
      <c r="C597" s="18" t="s">
        <v>1268</v>
      </c>
      <c r="D597" s="19" t="s">
        <v>1359</v>
      </c>
      <c r="E597" s="20" t="s">
        <v>1270</v>
      </c>
      <c r="F597" s="21" t="s">
        <v>75</v>
      </c>
      <c r="G597" s="22">
        <v>979.99986124639997</v>
      </c>
      <c r="H597" s="22">
        <v>14.304000202896475</v>
      </c>
      <c r="I597" s="22">
        <f t="shared" si="23"/>
        <v>14017.92</v>
      </c>
    </row>
    <row r="598" spans="2:9" ht="24" x14ac:dyDescent="0.25">
      <c r="B598" s="69" t="s">
        <v>39</v>
      </c>
      <c r="C598" s="18" t="s">
        <v>1360</v>
      </c>
      <c r="D598" s="19" t="s">
        <v>1361</v>
      </c>
      <c r="E598" s="20" t="s">
        <v>1362</v>
      </c>
      <c r="F598" s="21" t="s">
        <v>75</v>
      </c>
      <c r="G598" s="22">
        <v>1538.16</v>
      </c>
      <c r="H598" s="22">
        <v>32.784001151475536</v>
      </c>
      <c r="I598" s="22">
        <f t="shared" si="23"/>
        <v>50427.040000000001</v>
      </c>
    </row>
    <row r="599" spans="2:9" ht="24" x14ac:dyDescent="0.25">
      <c r="B599" s="69" t="s">
        <v>39</v>
      </c>
      <c r="C599" s="18" t="s">
        <v>1363</v>
      </c>
      <c r="D599" s="19" t="s">
        <v>1364</v>
      </c>
      <c r="E599" s="20" t="s">
        <v>1365</v>
      </c>
      <c r="F599" s="21" t="s">
        <v>75</v>
      </c>
      <c r="G599" s="22">
        <v>105.06</v>
      </c>
      <c r="H599" s="22">
        <v>26.97603458063546</v>
      </c>
      <c r="I599" s="22">
        <f t="shared" si="23"/>
        <v>2834.1</v>
      </c>
    </row>
    <row r="600" spans="2:9" ht="24" x14ac:dyDescent="0.25">
      <c r="B600" s="69" t="s">
        <v>39</v>
      </c>
      <c r="C600" s="18" t="s">
        <v>1271</v>
      </c>
      <c r="D600" s="19" t="s">
        <v>1366</v>
      </c>
      <c r="E600" s="20" t="s">
        <v>1273</v>
      </c>
      <c r="F600" s="21" t="s">
        <v>43</v>
      </c>
      <c r="G600" s="22">
        <v>500</v>
      </c>
      <c r="H600" s="22">
        <v>2.976</v>
      </c>
      <c r="I600" s="22">
        <f t="shared" si="23"/>
        <v>1488</v>
      </c>
    </row>
    <row r="601" spans="2:9" ht="24" x14ac:dyDescent="0.25">
      <c r="B601" s="69" t="s">
        <v>39</v>
      </c>
      <c r="C601" s="18" t="s">
        <v>1367</v>
      </c>
      <c r="D601" s="19" t="s">
        <v>1368</v>
      </c>
      <c r="E601" s="44" t="s">
        <v>1369</v>
      </c>
      <c r="F601" s="45" t="s">
        <v>43</v>
      </c>
      <c r="G601" s="22">
        <v>95</v>
      </c>
      <c r="H601" s="22">
        <v>4.5720000000000001</v>
      </c>
      <c r="I601" s="22">
        <f t="shared" si="23"/>
        <v>434.34</v>
      </c>
    </row>
    <row r="602" spans="2:9" ht="24" x14ac:dyDescent="0.25">
      <c r="B602" s="69" t="s">
        <v>39</v>
      </c>
      <c r="C602" s="18" t="s">
        <v>1370</v>
      </c>
      <c r="D602" s="19" t="s">
        <v>1371</v>
      </c>
      <c r="E602" s="44" t="s">
        <v>1372</v>
      </c>
      <c r="F602" s="45" t="s">
        <v>43</v>
      </c>
      <c r="G602" s="22">
        <v>70</v>
      </c>
      <c r="H602" s="22">
        <v>6.72</v>
      </c>
      <c r="I602" s="22">
        <f t="shared" si="23"/>
        <v>470.4</v>
      </c>
    </row>
    <row r="603" spans="2:9" ht="24" x14ac:dyDescent="0.25">
      <c r="B603" s="69" t="s">
        <v>39</v>
      </c>
      <c r="C603" s="18" t="s">
        <v>1274</v>
      </c>
      <c r="D603" s="19" t="s">
        <v>1373</v>
      </c>
      <c r="E603" s="20" t="s">
        <v>1276</v>
      </c>
      <c r="F603" s="21" t="s">
        <v>43</v>
      </c>
      <c r="G603" s="22">
        <v>400</v>
      </c>
      <c r="H603" s="22">
        <v>8.4719999999999995</v>
      </c>
      <c r="I603" s="22">
        <f t="shared" si="23"/>
        <v>3388.8</v>
      </c>
    </row>
    <row r="604" spans="2:9" ht="24" x14ac:dyDescent="0.25">
      <c r="B604" s="69" t="s">
        <v>39</v>
      </c>
      <c r="C604" s="18" t="s">
        <v>1374</v>
      </c>
      <c r="D604" s="19" t="s">
        <v>1375</v>
      </c>
      <c r="E604" s="20" t="s">
        <v>1376</v>
      </c>
      <c r="F604" s="21" t="s">
        <v>43</v>
      </c>
      <c r="G604" s="22">
        <v>40</v>
      </c>
      <c r="H604" s="22">
        <v>11.712000000000002</v>
      </c>
      <c r="I604" s="22">
        <f t="shared" si="23"/>
        <v>468.48</v>
      </c>
    </row>
    <row r="605" spans="2:9" ht="24" x14ac:dyDescent="0.25">
      <c r="B605" s="69" t="s">
        <v>39</v>
      </c>
      <c r="C605" s="18" t="s">
        <v>1377</v>
      </c>
      <c r="D605" s="19" t="s">
        <v>1378</v>
      </c>
      <c r="E605" s="20" t="s">
        <v>1379</v>
      </c>
      <c r="F605" s="21" t="s">
        <v>43</v>
      </c>
      <c r="G605" s="22">
        <v>20</v>
      </c>
      <c r="H605" s="22">
        <v>15.984000000000002</v>
      </c>
      <c r="I605" s="22">
        <f t="shared" si="23"/>
        <v>319.68</v>
      </c>
    </row>
    <row r="606" spans="2:9" ht="24" x14ac:dyDescent="0.25">
      <c r="B606" s="69" t="s">
        <v>39</v>
      </c>
      <c r="C606" s="18" t="s">
        <v>1303</v>
      </c>
      <c r="D606" s="19" t="s">
        <v>1380</v>
      </c>
      <c r="E606" s="20" t="s">
        <v>1305</v>
      </c>
      <c r="F606" s="21" t="s">
        <v>43</v>
      </c>
      <c r="G606" s="22">
        <v>144</v>
      </c>
      <c r="H606" s="22">
        <v>10.620000000000001</v>
      </c>
      <c r="I606" s="22">
        <f t="shared" si="23"/>
        <v>1529.28</v>
      </c>
    </row>
    <row r="607" spans="2:9" ht="24" x14ac:dyDescent="0.25">
      <c r="B607" s="69" t="s">
        <v>39</v>
      </c>
      <c r="C607" s="18" t="s">
        <v>1381</v>
      </c>
      <c r="D607" s="19" t="s">
        <v>1382</v>
      </c>
      <c r="E607" s="20" t="s">
        <v>1383</v>
      </c>
      <c r="F607" s="21" t="s">
        <v>43</v>
      </c>
      <c r="G607" s="22">
        <v>300</v>
      </c>
      <c r="H607" s="22">
        <v>13.416</v>
      </c>
      <c r="I607" s="22">
        <f t="shared" si="23"/>
        <v>4024.8</v>
      </c>
    </row>
    <row r="608" spans="2:9" ht="24" x14ac:dyDescent="0.25">
      <c r="B608" s="69" t="s">
        <v>39</v>
      </c>
      <c r="C608" s="18" t="s">
        <v>1160</v>
      </c>
      <c r="D608" s="19" t="s">
        <v>1384</v>
      </c>
      <c r="E608" s="20" t="s">
        <v>1162</v>
      </c>
      <c r="F608" s="21" t="s">
        <v>43</v>
      </c>
      <c r="G608" s="22">
        <v>4</v>
      </c>
      <c r="H608" s="22">
        <v>34.200000000000003</v>
      </c>
      <c r="I608" s="22">
        <f t="shared" si="23"/>
        <v>136.80000000000001</v>
      </c>
    </row>
    <row r="609" spans="2:9" ht="24" x14ac:dyDescent="0.25">
      <c r="B609" s="69" t="s">
        <v>39</v>
      </c>
      <c r="C609" s="18" t="s">
        <v>1163</v>
      </c>
      <c r="D609" s="19" t="s">
        <v>1385</v>
      </c>
      <c r="E609" s="20" t="s">
        <v>1165</v>
      </c>
      <c r="F609" s="21" t="s">
        <v>43</v>
      </c>
      <c r="G609" s="22">
        <v>1</v>
      </c>
      <c r="H609" s="22">
        <v>99.48</v>
      </c>
      <c r="I609" s="22">
        <f t="shared" si="23"/>
        <v>99.48</v>
      </c>
    </row>
    <row r="610" spans="2:9" ht="24" x14ac:dyDescent="0.25">
      <c r="B610" s="69" t="s">
        <v>39</v>
      </c>
      <c r="C610" s="18" t="s">
        <v>1157</v>
      </c>
      <c r="D610" s="19" t="s">
        <v>1386</v>
      </c>
      <c r="E610" s="20" t="s">
        <v>1159</v>
      </c>
      <c r="F610" s="21" t="s">
        <v>43</v>
      </c>
      <c r="G610" s="22">
        <v>1</v>
      </c>
      <c r="H610" s="22">
        <v>60.588000000000001</v>
      </c>
      <c r="I610" s="22">
        <f t="shared" si="23"/>
        <v>60.59</v>
      </c>
    </row>
    <row r="611" spans="2:9" ht="24" x14ac:dyDescent="0.25">
      <c r="B611" s="69" t="s">
        <v>39</v>
      </c>
      <c r="C611" s="18" t="s">
        <v>1160</v>
      </c>
      <c r="D611" s="19" t="s">
        <v>1387</v>
      </c>
      <c r="E611" s="20" t="s">
        <v>1162</v>
      </c>
      <c r="F611" s="21" t="s">
        <v>43</v>
      </c>
      <c r="G611" s="22">
        <v>20</v>
      </c>
      <c r="H611" s="22">
        <v>34.200000000000003</v>
      </c>
      <c r="I611" s="22">
        <f t="shared" si="23"/>
        <v>684</v>
      </c>
    </row>
    <row r="612" spans="2:9" ht="24" x14ac:dyDescent="0.25">
      <c r="B612" s="69" t="s">
        <v>39</v>
      </c>
      <c r="C612" s="18" t="s">
        <v>1308</v>
      </c>
      <c r="D612" s="19" t="s">
        <v>1388</v>
      </c>
      <c r="E612" s="20" t="s">
        <v>1310</v>
      </c>
      <c r="F612" s="21" t="s">
        <v>75</v>
      </c>
      <c r="G612" s="22">
        <v>11297.113799999999</v>
      </c>
      <c r="H612" s="22">
        <v>7.3</v>
      </c>
      <c r="I612" s="22">
        <f t="shared" si="23"/>
        <v>82468.929999999993</v>
      </c>
    </row>
    <row r="613" spans="2:9" ht="24" x14ac:dyDescent="0.25">
      <c r="B613" s="69" t="s">
        <v>39</v>
      </c>
      <c r="C613" s="18" t="s">
        <v>1195</v>
      </c>
      <c r="D613" s="19" t="s">
        <v>1389</v>
      </c>
      <c r="E613" s="20" t="s">
        <v>1197</v>
      </c>
      <c r="F613" s="21" t="s">
        <v>75</v>
      </c>
      <c r="G613" s="22">
        <v>2148.5016000000001</v>
      </c>
      <c r="H613" s="22">
        <v>10.511998396063698</v>
      </c>
      <c r="I613" s="22">
        <f t="shared" si="23"/>
        <v>22585.05</v>
      </c>
    </row>
    <row r="614" spans="2:9" ht="24" x14ac:dyDescent="0.25">
      <c r="B614" s="69" t="s">
        <v>39</v>
      </c>
      <c r="C614" s="18" t="s">
        <v>1198</v>
      </c>
      <c r="D614" s="19" t="s">
        <v>1390</v>
      </c>
      <c r="E614" s="20" t="s">
        <v>1200</v>
      </c>
      <c r="F614" s="21" t="s">
        <v>75</v>
      </c>
      <c r="G614" s="22">
        <v>976.71008000000006</v>
      </c>
      <c r="H614" s="22">
        <v>11.843996490690607</v>
      </c>
      <c r="I614" s="22">
        <f t="shared" si="23"/>
        <v>11568.15</v>
      </c>
    </row>
    <row r="615" spans="2:9" ht="24" x14ac:dyDescent="0.25">
      <c r="B615" s="69" t="s">
        <v>39</v>
      </c>
      <c r="C615" s="18" t="s">
        <v>1326</v>
      </c>
      <c r="D615" s="19" t="s">
        <v>1391</v>
      </c>
      <c r="E615" s="20" t="s">
        <v>1328</v>
      </c>
      <c r="F615" s="21" t="s">
        <v>43</v>
      </c>
      <c r="G615" s="22">
        <v>55</v>
      </c>
      <c r="H615" s="22">
        <v>30.611999999999998</v>
      </c>
      <c r="I615" s="22">
        <f t="shared" si="23"/>
        <v>1683.66</v>
      </c>
    </row>
    <row r="616" spans="2:9" ht="24" x14ac:dyDescent="0.25">
      <c r="B616" s="69" t="s">
        <v>39</v>
      </c>
      <c r="C616" s="18" t="s">
        <v>1329</v>
      </c>
      <c r="D616" s="19" t="s">
        <v>1392</v>
      </c>
      <c r="E616" s="20" t="s">
        <v>1331</v>
      </c>
      <c r="F616" s="21" t="s">
        <v>43</v>
      </c>
      <c r="G616" s="22">
        <v>18</v>
      </c>
      <c r="H616" s="22">
        <v>41.580000000000005</v>
      </c>
      <c r="I616" s="22">
        <f t="shared" si="23"/>
        <v>748.44</v>
      </c>
    </row>
    <row r="617" spans="2:9" ht="24" x14ac:dyDescent="0.25">
      <c r="B617" s="69" t="s">
        <v>39</v>
      </c>
      <c r="C617" s="18" t="s">
        <v>1393</v>
      </c>
      <c r="D617" s="19" t="s">
        <v>1394</v>
      </c>
      <c r="E617" s="20" t="s">
        <v>1395</v>
      </c>
      <c r="F617" s="21" t="s">
        <v>43</v>
      </c>
      <c r="G617" s="22">
        <v>13</v>
      </c>
      <c r="H617" s="22">
        <v>60.756000000000007</v>
      </c>
      <c r="I617" s="22">
        <f t="shared" si="23"/>
        <v>789.83</v>
      </c>
    </row>
    <row r="618" spans="2:9" ht="24" x14ac:dyDescent="0.25">
      <c r="B618" s="69" t="s">
        <v>39</v>
      </c>
      <c r="C618" s="18" t="s">
        <v>1179</v>
      </c>
      <c r="D618" s="19" t="s">
        <v>1396</v>
      </c>
      <c r="E618" s="20" t="s">
        <v>1181</v>
      </c>
      <c r="F618" s="21" t="s">
        <v>75</v>
      </c>
      <c r="G618" s="22">
        <v>40.799999999999997</v>
      </c>
      <c r="H618" s="22">
        <v>177.86399627045816</v>
      </c>
      <c r="I618" s="22">
        <f t="shared" si="23"/>
        <v>7256.85</v>
      </c>
    </row>
    <row r="619" spans="2:9" ht="24" x14ac:dyDescent="0.25">
      <c r="B619" s="69" t="s">
        <v>39</v>
      </c>
      <c r="C619" s="18" t="s">
        <v>1397</v>
      </c>
      <c r="D619" s="19" t="s">
        <v>1398</v>
      </c>
      <c r="E619" s="44" t="s">
        <v>1399</v>
      </c>
      <c r="F619" s="45" t="s">
        <v>43</v>
      </c>
      <c r="G619" s="22">
        <v>10</v>
      </c>
      <c r="H619" s="22">
        <v>72.012</v>
      </c>
      <c r="I619" s="22">
        <f t="shared" si="23"/>
        <v>720.12</v>
      </c>
    </row>
    <row r="620" spans="2:9" ht="24" x14ac:dyDescent="0.25">
      <c r="B620" s="69" t="s">
        <v>39</v>
      </c>
      <c r="C620" s="18" t="s">
        <v>1185</v>
      </c>
      <c r="D620" s="19" t="s">
        <v>1400</v>
      </c>
      <c r="E620" s="20" t="s">
        <v>1187</v>
      </c>
      <c r="F620" s="21" t="s">
        <v>43</v>
      </c>
      <c r="G620" s="22">
        <v>140</v>
      </c>
      <c r="H620" s="22">
        <v>8.604000000000001</v>
      </c>
      <c r="I620" s="22">
        <f t="shared" si="23"/>
        <v>1204.56</v>
      </c>
    </row>
    <row r="621" spans="2:9" x14ac:dyDescent="0.25">
      <c r="B621" s="70"/>
      <c r="C621" s="23"/>
      <c r="D621" s="24" t="s">
        <v>1401</v>
      </c>
      <c r="E621" s="28" t="s">
        <v>1402</v>
      </c>
      <c r="F621" s="29"/>
      <c r="G621" s="46"/>
      <c r="H621" s="27"/>
      <c r="I621" s="27">
        <f>SUBTOTAL(9,I622:I647)</f>
        <v>9993.82</v>
      </c>
    </row>
    <row r="622" spans="2:9" ht="24" x14ac:dyDescent="0.25">
      <c r="B622" s="69" t="s">
        <v>39</v>
      </c>
      <c r="C622" s="18" t="s">
        <v>1281</v>
      </c>
      <c r="D622" s="19" t="s">
        <v>1403</v>
      </c>
      <c r="E622" s="20" t="s">
        <v>1283</v>
      </c>
      <c r="F622" s="21" t="s">
        <v>75</v>
      </c>
      <c r="G622" s="22">
        <v>0</v>
      </c>
      <c r="H622" s="22">
        <v>32.291995270892919</v>
      </c>
      <c r="I622" s="22">
        <f t="shared" ref="I622:I647" si="24">ROUND(G622*H622,2)</f>
        <v>0</v>
      </c>
    </row>
    <row r="623" spans="2:9" ht="24" x14ac:dyDescent="0.25">
      <c r="B623" s="69" t="s">
        <v>39</v>
      </c>
      <c r="C623" s="18" t="s">
        <v>1136</v>
      </c>
      <c r="D623" s="19" t="s">
        <v>1404</v>
      </c>
      <c r="E623" s="20" t="s">
        <v>1138</v>
      </c>
      <c r="F623" s="21" t="s">
        <v>75</v>
      </c>
      <c r="G623" s="22">
        <v>0</v>
      </c>
      <c r="H623" s="22">
        <v>40.932040105103759</v>
      </c>
      <c r="I623" s="22">
        <f t="shared" si="24"/>
        <v>0</v>
      </c>
    </row>
    <row r="624" spans="2:9" ht="24" x14ac:dyDescent="0.25">
      <c r="B624" s="69" t="s">
        <v>39</v>
      </c>
      <c r="C624" s="18" t="s">
        <v>1139</v>
      </c>
      <c r="D624" s="19" t="s">
        <v>1405</v>
      </c>
      <c r="E624" s="20" t="s">
        <v>1141</v>
      </c>
      <c r="F624" s="21" t="s">
        <v>75</v>
      </c>
      <c r="G624" s="22">
        <v>0</v>
      </c>
      <c r="H624" s="22">
        <v>51.516070811045694</v>
      </c>
      <c r="I624" s="22">
        <f t="shared" si="24"/>
        <v>0</v>
      </c>
    </row>
    <row r="625" spans="2:9" ht="24" x14ac:dyDescent="0.25">
      <c r="B625" s="69" t="s">
        <v>39</v>
      </c>
      <c r="C625" s="18" t="s">
        <v>1268</v>
      </c>
      <c r="D625" s="19" t="s">
        <v>1406</v>
      </c>
      <c r="E625" s="20" t="s">
        <v>1270</v>
      </c>
      <c r="F625" s="21" t="s">
        <v>75</v>
      </c>
      <c r="G625" s="22">
        <v>71.400000000000006</v>
      </c>
      <c r="H625" s="22">
        <v>14.304045701796454</v>
      </c>
      <c r="I625" s="22">
        <f t="shared" si="24"/>
        <v>1021.31</v>
      </c>
    </row>
    <row r="626" spans="2:9" ht="24" x14ac:dyDescent="0.25">
      <c r="B626" s="69" t="s">
        <v>39</v>
      </c>
      <c r="C626" s="18" t="s">
        <v>1360</v>
      </c>
      <c r="D626" s="19" t="s">
        <v>1407</v>
      </c>
      <c r="E626" s="44" t="s">
        <v>1362</v>
      </c>
      <c r="F626" s="45" t="s">
        <v>75</v>
      </c>
      <c r="G626" s="22">
        <v>0</v>
      </c>
      <c r="H626" s="22">
        <v>32.783703260263117</v>
      </c>
      <c r="I626" s="22">
        <f t="shared" si="24"/>
        <v>0</v>
      </c>
    </row>
    <row r="627" spans="2:9" ht="24" x14ac:dyDescent="0.25">
      <c r="B627" s="69" t="s">
        <v>39</v>
      </c>
      <c r="C627" s="18" t="s">
        <v>1363</v>
      </c>
      <c r="D627" s="19" t="s">
        <v>1408</v>
      </c>
      <c r="E627" s="20" t="s">
        <v>1365</v>
      </c>
      <c r="F627" s="21" t="s">
        <v>75</v>
      </c>
      <c r="G627" s="22">
        <v>0</v>
      </c>
      <c r="H627" s="22">
        <v>26.976076883331721</v>
      </c>
      <c r="I627" s="22">
        <f t="shared" si="24"/>
        <v>0</v>
      </c>
    </row>
    <row r="628" spans="2:9" ht="24" x14ac:dyDescent="0.25">
      <c r="B628" s="69" t="s">
        <v>39</v>
      </c>
      <c r="C628" s="18" t="s">
        <v>1271</v>
      </c>
      <c r="D628" s="19" t="s">
        <v>1409</v>
      </c>
      <c r="E628" s="44" t="s">
        <v>1273</v>
      </c>
      <c r="F628" s="45" t="s">
        <v>43</v>
      </c>
      <c r="G628" s="22">
        <v>12</v>
      </c>
      <c r="H628" s="22">
        <v>2.9760000000000004</v>
      </c>
      <c r="I628" s="22">
        <f t="shared" si="24"/>
        <v>35.71</v>
      </c>
    </row>
    <row r="629" spans="2:9" ht="24" x14ac:dyDescent="0.25">
      <c r="B629" s="69" t="s">
        <v>39</v>
      </c>
      <c r="C629" s="18" t="s">
        <v>1367</v>
      </c>
      <c r="D629" s="19" t="s">
        <v>1410</v>
      </c>
      <c r="E629" s="44" t="s">
        <v>1369</v>
      </c>
      <c r="F629" s="45" t="s">
        <v>43</v>
      </c>
      <c r="G629" s="22">
        <v>0</v>
      </c>
      <c r="H629" s="22">
        <v>4.5720000000000001</v>
      </c>
      <c r="I629" s="22">
        <f t="shared" si="24"/>
        <v>0</v>
      </c>
    </row>
    <row r="630" spans="2:9" ht="24" x14ac:dyDescent="0.25">
      <c r="B630" s="69" t="s">
        <v>39</v>
      </c>
      <c r="C630" s="18" t="s">
        <v>1370</v>
      </c>
      <c r="D630" s="19" t="s">
        <v>1411</v>
      </c>
      <c r="E630" s="44" t="s">
        <v>1372</v>
      </c>
      <c r="F630" s="45" t="s">
        <v>43</v>
      </c>
      <c r="G630" s="22">
        <v>0</v>
      </c>
      <c r="H630" s="22">
        <v>6.72</v>
      </c>
      <c r="I630" s="22">
        <f t="shared" si="24"/>
        <v>0</v>
      </c>
    </row>
    <row r="631" spans="2:9" ht="24" x14ac:dyDescent="0.25">
      <c r="B631" s="69" t="s">
        <v>39</v>
      </c>
      <c r="C631" s="18" t="s">
        <v>1274</v>
      </c>
      <c r="D631" s="19" t="s">
        <v>1412</v>
      </c>
      <c r="E631" s="20" t="s">
        <v>1276</v>
      </c>
      <c r="F631" s="21" t="s">
        <v>43</v>
      </c>
      <c r="G631" s="22">
        <v>5</v>
      </c>
      <c r="H631" s="22">
        <v>8.4719999999999995</v>
      </c>
      <c r="I631" s="22">
        <f t="shared" si="24"/>
        <v>42.36</v>
      </c>
    </row>
    <row r="632" spans="2:9" ht="24" x14ac:dyDescent="0.25">
      <c r="B632" s="69" t="s">
        <v>39</v>
      </c>
      <c r="C632" s="18" t="s">
        <v>1374</v>
      </c>
      <c r="D632" s="19" t="s">
        <v>1413</v>
      </c>
      <c r="E632" s="20" t="s">
        <v>1376</v>
      </c>
      <c r="F632" s="21" t="s">
        <v>43</v>
      </c>
      <c r="G632" s="22">
        <v>0</v>
      </c>
      <c r="H632" s="22">
        <v>11.712</v>
      </c>
      <c r="I632" s="22">
        <f t="shared" si="24"/>
        <v>0</v>
      </c>
    </row>
    <row r="633" spans="2:9" ht="24" x14ac:dyDescent="0.25">
      <c r="B633" s="69" t="s">
        <v>39</v>
      </c>
      <c r="C633" s="18" t="s">
        <v>1377</v>
      </c>
      <c r="D633" s="19" t="s">
        <v>1414</v>
      </c>
      <c r="E633" s="20" t="s">
        <v>1379</v>
      </c>
      <c r="F633" s="21" t="s">
        <v>43</v>
      </c>
      <c r="G633" s="22">
        <v>0</v>
      </c>
      <c r="H633" s="22">
        <v>15.984</v>
      </c>
      <c r="I633" s="22">
        <f t="shared" si="24"/>
        <v>0</v>
      </c>
    </row>
    <row r="634" spans="2:9" ht="24" x14ac:dyDescent="0.25">
      <c r="B634" s="69" t="s">
        <v>39</v>
      </c>
      <c r="C634" s="18" t="s">
        <v>1289</v>
      </c>
      <c r="D634" s="19" t="s">
        <v>1415</v>
      </c>
      <c r="E634" s="20" t="s">
        <v>1291</v>
      </c>
      <c r="F634" s="21" t="s">
        <v>75</v>
      </c>
      <c r="G634" s="22">
        <v>0</v>
      </c>
      <c r="H634" s="22">
        <v>60.804004328657712</v>
      </c>
      <c r="I634" s="22">
        <f t="shared" si="24"/>
        <v>0</v>
      </c>
    </row>
    <row r="635" spans="2:9" ht="24" x14ac:dyDescent="0.25">
      <c r="B635" s="69" t="s">
        <v>39</v>
      </c>
      <c r="C635" s="18" t="s">
        <v>1303</v>
      </c>
      <c r="D635" s="19" t="s">
        <v>1416</v>
      </c>
      <c r="E635" s="20" t="s">
        <v>1305</v>
      </c>
      <c r="F635" s="21" t="s">
        <v>43</v>
      </c>
      <c r="G635" s="22">
        <v>100</v>
      </c>
      <c r="H635" s="22">
        <v>10.62</v>
      </c>
      <c r="I635" s="22">
        <f t="shared" si="24"/>
        <v>1062</v>
      </c>
    </row>
    <row r="636" spans="2:9" ht="24" x14ac:dyDescent="0.25">
      <c r="B636" s="69" t="s">
        <v>39</v>
      </c>
      <c r="C636" s="18" t="s">
        <v>1381</v>
      </c>
      <c r="D636" s="19" t="s">
        <v>1417</v>
      </c>
      <c r="E636" s="20" t="s">
        <v>1383</v>
      </c>
      <c r="F636" s="21" t="s">
        <v>43</v>
      </c>
      <c r="G636" s="22">
        <v>30</v>
      </c>
      <c r="H636" s="22">
        <v>13.415999999999999</v>
      </c>
      <c r="I636" s="22">
        <f t="shared" si="24"/>
        <v>402.48</v>
      </c>
    </row>
    <row r="637" spans="2:9" ht="24" x14ac:dyDescent="0.25">
      <c r="B637" s="69" t="s">
        <v>39</v>
      </c>
      <c r="C637" s="18" t="s">
        <v>1160</v>
      </c>
      <c r="D637" s="19" t="s">
        <v>1418</v>
      </c>
      <c r="E637" s="44" t="s">
        <v>1162</v>
      </c>
      <c r="F637" s="45" t="s">
        <v>43</v>
      </c>
      <c r="G637" s="22">
        <v>0</v>
      </c>
      <c r="H637" s="22">
        <v>34.199999999999996</v>
      </c>
      <c r="I637" s="22">
        <f t="shared" si="24"/>
        <v>0</v>
      </c>
    </row>
    <row r="638" spans="2:9" ht="24" x14ac:dyDescent="0.25">
      <c r="B638" s="69" t="s">
        <v>39</v>
      </c>
      <c r="C638" s="18" t="s">
        <v>1163</v>
      </c>
      <c r="D638" s="19" t="s">
        <v>1419</v>
      </c>
      <c r="E638" s="20" t="s">
        <v>1165</v>
      </c>
      <c r="F638" s="21" t="s">
        <v>43</v>
      </c>
      <c r="G638" s="22">
        <v>0</v>
      </c>
      <c r="H638" s="22">
        <v>99.48</v>
      </c>
      <c r="I638" s="22">
        <f t="shared" si="24"/>
        <v>0</v>
      </c>
    </row>
    <row r="639" spans="2:9" ht="24" x14ac:dyDescent="0.25">
      <c r="B639" s="69" t="s">
        <v>39</v>
      </c>
      <c r="C639" s="18" t="s">
        <v>1157</v>
      </c>
      <c r="D639" s="19" t="s">
        <v>1420</v>
      </c>
      <c r="E639" s="20" t="s">
        <v>1159</v>
      </c>
      <c r="F639" s="21" t="s">
        <v>43</v>
      </c>
      <c r="G639" s="22">
        <v>0</v>
      </c>
      <c r="H639" s="22">
        <v>60.588000000000001</v>
      </c>
      <c r="I639" s="22">
        <f t="shared" si="24"/>
        <v>0</v>
      </c>
    </row>
    <row r="640" spans="2:9" ht="24" x14ac:dyDescent="0.25">
      <c r="B640" s="69" t="s">
        <v>39</v>
      </c>
      <c r="C640" s="18" t="s">
        <v>1195</v>
      </c>
      <c r="D640" s="19" t="s">
        <v>1421</v>
      </c>
      <c r="E640" s="20" t="s">
        <v>1197</v>
      </c>
      <c r="F640" s="21" t="s">
        <v>75</v>
      </c>
      <c r="G640" s="22">
        <v>0</v>
      </c>
      <c r="H640" s="22">
        <v>10.512000349168577</v>
      </c>
      <c r="I640" s="22">
        <f t="shared" si="24"/>
        <v>0</v>
      </c>
    </row>
    <row r="641" spans="2:9" ht="24" x14ac:dyDescent="0.25">
      <c r="B641" s="69" t="s">
        <v>39</v>
      </c>
      <c r="C641" s="18" t="s">
        <v>1198</v>
      </c>
      <c r="D641" s="19" t="s">
        <v>1422</v>
      </c>
      <c r="E641" s="20" t="s">
        <v>1200</v>
      </c>
      <c r="F641" s="21" t="s">
        <v>75</v>
      </c>
      <c r="G641" s="22">
        <v>0</v>
      </c>
      <c r="H641" s="22">
        <v>11.843966502896912</v>
      </c>
      <c r="I641" s="22">
        <f t="shared" si="24"/>
        <v>0</v>
      </c>
    </row>
    <row r="642" spans="2:9" ht="24" x14ac:dyDescent="0.25">
      <c r="B642" s="69" t="s">
        <v>39</v>
      </c>
      <c r="C642" s="18" t="s">
        <v>1326</v>
      </c>
      <c r="D642" s="19" t="s">
        <v>1423</v>
      </c>
      <c r="E642" s="20" t="s">
        <v>1328</v>
      </c>
      <c r="F642" s="21" t="s">
        <v>43</v>
      </c>
      <c r="G642" s="22">
        <v>100</v>
      </c>
      <c r="H642" s="22">
        <v>30.611999999999998</v>
      </c>
      <c r="I642" s="22">
        <f t="shared" si="24"/>
        <v>3061.2</v>
      </c>
    </row>
    <row r="643" spans="2:9" ht="24" x14ac:dyDescent="0.25">
      <c r="B643" s="69" t="s">
        <v>39</v>
      </c>
      <c r="C643" s="18" t="s">
        <v>1329</v>
      </c>
      <c r="D643" s="19" t="s">
        <v>1424</v>
      </c>
      <c r="E643" s="44" t="s">
        <v>1331</v>
      </c>
      <c r="F643" s="45" t="s">
        <v>43</v>
      </c>
      <c r="G643" s="22">
        <v>24</v>
      </c>
      <c r="H643" s="22">
        <v>41.580000000000005</v>
      </c>
      <c r="I643" s="22">
        <f t="shared" si="24"/>
        <v>997.92</v>
      </c>
    </row>
    <row r="644" spans="2:9" ht="24" x14ac:dyDescent="0.25">
      <c r="B644" s="69" t="s">
        <v>39</v>
      </c>
      <c r="C644" s="18" t="s">
        <v>1393</v>
      </c>
      <c r="D644" s="19" t="s">
        <v>1425</v>
      </c>
      <c r="E644" s="20" t="s">
        <v>1395</v>
      </c>
      <c r="F644" s="21" t="s">
        <v>43</v>
      </c>
      <c r="G644" s="22">
        <v>1</v>
      </c>
      <c r="H644" s="22">
        <v>60.756</v>
      </c>
      <c r="I644" s="22">
        <f t="shared" si="24"/>
        <v>60.76</v>
      </c>
    </row>
    <row r="645" spans="2:9" ht="24" x14ac:dyDescent="0.25">
      <c r="B645" s="69" t="s">
        <v>39</v>
      </c>
      <c r="C645" s="18" t="s">
        <v>869</v>
      </c>
      <c r="D645" s="19" t="s">
        <v>1426</v>
      </c>
      <c r="E645" s="20" t="s">
        <v>871</v>
      </c>
      <c r="F645" s="21" t="s">
        <v>43</v>
      </c>
      <c r="G645" s="22">
        <v>80</v>
      </c>
      <c r="H645" s="22">
        <v>9.984</v>
      </c>
      <c r="I645" s="22">
        <f t="shared" si="24"/>
        <v>798.72</v>
      </c>
    </row>
    <row r="646" spans="2:9" ht="24" x14ac:dyDescent="0.25">
      <c r="B646" s="69" t="s">
        <v>39</v>
      </c>
      <c r="C646" s="18" t="s">
        <v>875</v>
      </c>
      <c r="D646" s="19" t="s">
        <v>1427</v>
      </c>
      <c r="E646" s="20" t="s">
        <v>877</v>
      </c>
      <c r="F646" s="21" t="s">
        <v>43</v>
      </c>
      <c r="G646" s="22">
        <v>60</v>
      </c>
      <c r="H646" s="22">
        <v>13.176</v>
      </c>
      <c r="I646" s="22">
        <f t="shared" si="24"/>
        <v>790.56</v>
      </c>
    </row>
    <row r="647" spans="2:9" ht="24" x14ac:dyDescent="0.25">
      <c r="B647" s="69" t="s">
        <v>39</v>
      </c>
      <c r="C647" s="18" t="s">
        <v>1185</v>
      </c>
      <c r="D647" s="19" t="s">
        <v>1428</v>
      </c>
      <c r="E647" s="20" t="s">
        <v>1187</v>
      </c>
      <c r="F647" s="21" t="s">
        <v>43</v>
      </c>
      <c r="G647" s="22">
        <v>200</v>
      </c>
      <c r="H647" s="22">
        <v>8.6039999999999992</v>
      </c>
      <c r="I647" s="22">
        <f t="shared" si="24"/>
        <v>1720.8</v>
      </c>
    </row>
    <row r="648" spans="2:9" x14ac:dyDescent="0.25">
      <c r="B648" s="70"/>
      <c r="C648" s="23"/>
      <c r="D648" s="24" t="s">
        <v>1429</v>
      </c>
      <c r="E648" s="28" t="s">
        <v>1430</v>
      </c>
      <c r="F648" s="29"/>
      <c r="G648" s="46"/>
      <c r="H648" s="27"/>
      <c r="I648" s="27">
        <f>SUBTOTAL(9,I649:I662)</f>
        <v>0</v>
      </c>
    </row>
    <row r="649" spans="2:9" ht="24" x14ac:dyDescent="0.25">
      <c r="B649" s="69" t="s">
        <v>39</v>
      </c>
      <c r="C649" s="18" t="s">
        <v>1360</v>
      </c>
      <c r="D649" s="19" t="s">
        <v>1431</v>
      </c>
      <c r="E649" s="20" t="s">
        <v>1362</v>
      </c>
      <c r="F649" s="21" t="s">
        <v>75</v>
      </c>
      <c r="G649" s="22">
        <v>0</v>
      </c>
      <c r="H649" s="22">
        <v>32.784083581646648</v>
      </c>
      <c r="I649" s="22">
        <f t="shared" ref="I649:I662" si="25">ROUND(G649*H649,2)</f>
        <v>0</v>
      </c>
    </row>
    <row r="650" spans="2:9" ht="24" x14ac:dyDescent="0.25">
      <c r="B650" s="69" t="s">
        <v>39</v>
      </c>
      <c r="C650" s="18" t="s">
        <v>1432</v>
      </c>
      <c r="D650" s="19" t="s">
        <v>1433</v>
      </c>
      <c r="E650" s="44" t="s">
        <v>1434</v>
      </c>
      <c r="F650" s="45" t="s">
        <v>75</v>
      </c>
      <c r="G650" s="22">
        <v>0</v>
      </c>
      <c r="H650" s="22">
        <v>28.656056268745736</v>
      </c>
      <c r="I650" s="22">
        <f t="shared" si="25"/>
        <v>0</v>
      </c>
    </row>
    <row r="651" spans="2:9" ht="24" x14ac:dyDescent="0.25">
      <c r="B651" s="69" t="s">
        <v>39</v>
      </c>
      <c r="C651" s="18" t="s">
        <v>1313</v>
      </c>
      <c r="D651" s="19" t="s">
        <v>1435</v>
      </c>
      <c r="E651" s="20" t="s">
        <v>1315</v>
      </c>
      <c r="F651" s="21" t="s">
        <v>75</v>
      </c>
      <c r="G651" s="22">
        <v>0</v>
      </c>
      <c r="H651" s="22">
        <v>73.127997144875337</v>
      </c>
      <c r="I651" s="22">
        <f t="shared" si="25"/>
        <v>0</v>
      </c>
    </row>
    <row r="652" spans="2:9" ht="24" x14ac:dyDescent="0.25">
      <c r="B652" s="69" t="s">
        <v>39</v>
      </c>
      <c r="C652" s="18" t="s">
        <v>1436</v>
      </c>
      <c r="D652" s="19" t="s">
        <v>1437</v>
      </c>
      <c r="E652" s="20" t="s">
        <v>1438</v>
      </c>
      <c r="F652" s="21" t="s">
        <v>75</v>
      </c>
      <c r="G652" s="22">
        <v>0</v>
      </c>
      <c r="H652" s="22">
        <v>76.967986869455672</v>
      </c>
      <c r="I652" s="22">
        <f t="shared" si="25"/>
        <v>0</v>
      </c>
    </row>
    <row r="653" spans="2:9" x14ac:dyDescent="0.25">
      <c r="B653" s="72" t="s">
        <v>134</v>
      </c>
      <c r="C653" s="18" t="s">
        <v>1439</v>
      </c>
      <c r="D653" s="19" t="s">
        <v>1440</v>
      </c>
      <c r="E653" s="20" t="s">
        <v>1441</v>
      </c>
      <c r="F653" s="21" t="s">
        <v>595</v>
      </c>
      <c r="G653" s="22">
        <v>0</v>
      </c>
      <c r="H653" s="22">
        <v>37.515599999999999</v>
      </c>
      <c r="I653" s="22">
        <f t="shared" si="25"/>
        <v>0</v>
      </c>
    </row>
    <row r="654" spans="2:9" ht="24" x14ac:dyDescent="0.25">
      <c r="B654" s="69" t="s">
        <v>23</v>
      </c>
      <c r="C654" s="18" t="s">
        <v>24</v>
      </c>
      <c r="D654" s="19" t="s">
        <v>1442</v>
      </c>
      <c r="E654" s="20" t="s">
        <v>1443</v>
      </c>
      <c r="F654" s="21" t="s">
        <v>43</v>
      </c>
      <c r="G654" s="22">
        <v>0</v>
      </c>
      <c r="H654" s="22">
        <v>12.795085714285714</v>
      </c>
      <c r="I654" s="22">
        <f t="shared" si="25"/>
        <v>0</v>
      </c>
    </row>
    <row r="655" spans="2:9" ht="24" x14ac:dyDescent="0.25">
      <c r="B655" s="69" t="s">
        <v>23</v>
      </c>
      <c r="C655" s="18" t="s">
        <v>24</v>
      </c>
      <c r="D655" s="19" t="s">
        <v>1444</v>
      </c>
      <c r="E655" s="20" t="s">
        <v>1445</v>
      </c>
      <c r="F655" s="21" t="s">
        <v>43</v>
      </c>
      <c r="G655" s="22">
        <v>0</v>
      </c>
      <c r="H655" s="22">
        <v>20.76</v>
      </c>
      <c r="I655" s="22">
        <f t="shared" si="25"/>
        <v>0</v>
      </c>
    </row>
    <row r="656" spans="2:9" ht="24" x14ac:dyDescent="0.25">
      <c r="B656" s="69" t="s">
        <v>39</v>
      </c>
      <c r="C656" s="18" t="s">
        <v>1446</v>
      </c>
      <c r="D656" s="19" t="s">
        <v>1447</v>
      </c>
      <c r="E656" s="20" t="s">
        <v>1448</v>
      </c>
      <c r="F656" s="21" t="s">
        <v>43</v>
      </c>
      <c r="G656" s="22">
        <v>0</v>
      </c>
      <c r="H656" s="22">
        <v>15.804</v>
      </c>
      <c r="I656" s="22">
        <f t="shared" si="25"/>
        <v>0</v>
      </c>
    </row>
    <row r="657" spans="2:9" ht="24" x14ac:dyDescent="0.25">
      <c r="B657" s="69" t="s">
        <v>39</v>
      </c>
      <c r="C657" s="18" t="s">
        <v>1449</v>
      </c>
      <c r="D657" s="19" t="s">
        <v>1450</v>
      </c>
      <c r="E657" s="20" t="s">
        <v>1451</v>
      </c>
      <c r="F657" s="21" t="s">
        <v>43</v>
      </c>
      <c r="G657" s="22">
        <v>0</v>
      </c>
      <c r="H657" s="22">
        <v>449.73599999999999</v>
      </c>
      <c r="I657" s="22">
        <f t="shared" si="25"/>
        <v>0</v>
      </c>
    </row>
    <row r="658" spans="2:9" ht="24" x14ac:dyDescent="0.25">
      <c r="B658" s="69" t="s">
        <v>39</v>
      </c>
      <c r="C658" s="18" t="s">
        <v>1452</v>
      </c>
      <c r="D658" s="19" t="s">
        <v>1453</v>
      </c>
      <c r="E658" s="20" t="s">
        <v>1454</v>
      </c>
      <c r="F658" s="21" t="s">
        <v>43</v>
      </c>
      <c r="G658" s="22">
        <v>0</v>
      </c>
      <c r="H658" s="22">
        <v>600.75599999999997</v>
      </c>
      <c r="I658" s="22">
        <f t="shared" si="25"/>
        <v>0</v>
      </c>
    </row>
    <row r="659" spans="2:9" ht="24" x14ac:dyDescent="0.25">
      <c r="B659" s="69" t="s">
        <v>39</v>
      </c>
      <c r="C659" s="18" t="s">
        <v>1455</v>
      </c>
      <c r="D659" s="19" t="s">
        <v>1456</v>
      </c>
      <c r="E659" s="20" t="s">
        <v>1457</v>
      </c>
      <c r="F659" s="21" t="s">
        <v>43</v>
      </c>
      <c r="G659" s="22">
        <v>0</v>
      </c>
      <c r="H659" s="22">
        <v>186.17999999999998</v>
      </c>
      <c r="I659" s="22">
        <f t="shared" si="25"/>
        <v>0</v>
      </c>
    </row>
    <row r="660" spans="2:9" ht="24" x14ac:dyDescent="0.25">
      <c r="B660" s="69" t="s">
        <v>39</v>
      </c>
      <c r="C660" s="18" t="s">
        <v>1458</v>
      </c>
      <c r="D660" s="19" t="s">
        <v>1459</v>
      </c>
      <c r="E660" s="20" t="s">
        <v>1460</v>
      </c>
      <c r="F660" s="21" t="s">
        <v>43</v>
      </c>
      <c r="G660" s="22">
        <v>0</v>
      </c>
      <c r="H660" s="22">
        <v>47.687999999999995</v>
      </c>
      <c r="I660" s="22">
        <f t="shared" si="25"/>
        <v>0</v>
      </c>
    </row>
    <row r="661" spans="2:9" ht="24" x14ac:dyDescent="0.25">
      <c r="B661" s="69" t="s">
        <v>39</v>
      </c>
      <c r="C661" s="18" t="s">
        <v>1458</v>
      </c>
      <c r="D661" s="19" t="s">
        <v>1461</v>
      </c>
      <c r="E661" s="20" t="s">
        <v>1460</v>
      </c>
      <c r="F661" s="21" t="s">
        <v>43</v>
      </c>
      <c r="G661" s="22">
        <v>0</v>
      </c>
      <c r="H661" s="22">
        <v>47.687999999999995</v>
      </c>
      <c r="I661" s="22">
        <f t="shared" si="25"/>
        <v>0</v>
      </c>
    </row>
    <row r="662" spans="2:9" ht="24" x14ac:dyDescent="0.25">
      <c r="B662" s="69" t="s">
        <v>39</v>
      </c>
      <c r="C662" s="18" t="s">
        <v>1319</v>
      </c>
      <c r="D662" s="19" t="s">
        <v>1462</v>
      </c>
      <c r="E662" s="20" t="s">
        <v>1321</v>
      </c>
      <c r="F662" s="21" t="s">
        <v>43</v>
      </c>
      <c r="G662" s="22">
        <v>0</v>
      </c>
      <c r="H662" s="22">
        <v>14.616</v>
      </c>
      <c r="I662" s="22">
        <f t="shared" si="25"/>
        <v>0</v>
      </c>
    </row>
    <row r="663" spans="2:9" x14ac:dyDescent="0.25">
      <c r="B663" s="70"/>
      <c r="C663" s="23"/>
      <c r="D663" s="24" t="s">
        <v>1463</v>
      </c>
      <c r="E663" s="28" t="s">
        <v>1464</v>
      </c>
      <c r="F663" s="29"/>
      <c r="G663" s="46"/>
      <c r="H663" s="27"/>
      <c r="I663" s="27">
        <f>SUBTOTAL(9,I664:I676)</f>
        <v>470427.33999999997</v>
      </c>
    </row>
    <row r="664" spans="2:9" ht="24" x14ac:dyDescent="0.25">
      <c r="B664" s="69" t="s">
        <v>39</v>
      </c>
      <c r="C664" s="18" t="s">
        <v>1281</v>
      </c>
      <c r="D664" s="19" t="s">
        <v>1465</v>
      </c>
      <c r="E664" s="20" t="s">
        <v>1283</v>
      </c>
      <c r="F664" s="21" t="s">
        <v>75</v>
      </c>
      <c r="G664" s="22">
        <v>0</v>
      </c>
      <c r="H664" s="22">
        <v>32.291998667430711</v>
      </c>
      <c r="I664" s="22">
        <f t="shared" ref="I664:I676" si="26">ROUND(G664*H664,2)</f>
        <v>0</v>
      </c>
    </row>
    <row r="665" spans="2:9" ht="24" x14ac:dyDescent="0.25">
      <c r="B665" s="69" t="s">
        <v>39</v>
      </c>
      <c r="C665" s="18" t="s">
        <v>1166</v>
      </c>
      <c r="D665" s="19" t="s">
        <v>1466</v>
      </c>
      <c r="E665" s="20" t="s">
        <v>1168</v>
      </c>
      <c r="F665" s="21" t="s">
        <v>43</v>
      </c>
      <c r="G665" s="22">
        <v>0</v>
      </c>
      <c r="H665" s="22">
        <v>213.14400000000001</v>
      </c>
      <c r="I665" s="22">
        <f t="shared" si="26"/>
        <v>0</v>
      </c>
    </row>
    <row r="666" spans="2:9" ht="24" x14ac:dyDescent="0.25">
      <c r="B666" s="69" t="s">
        <v>39</v>
      </c>
      <c r="C666" s="18" t="s">
        <v>1467</v>
      </c>
      <c r="D666" s="19" t="s">
        <v>1468</v>
      </c>
      <c r="E666" s="44" t="s">
        <v>1469</v>
      </c>
      <c r="F666" s="45" t="s">
        <v>43</v>
      </c>
      <c r="G666" s="22">
        <v>0</v>
      </c>
      <c r="H666" s="22">
        <v>52.104000000000006</v>
      </c>
      <c r="I666" s="22">
        <f t="shared" si="26"/>
        <v>0</v>
      </c>
    </row>
    <row r="667" spans="2:9" ht="24" x14ac:dyDescent="0.25">
      <c r="B667" s="69" t="s">
        <v>39</v>
      </c>
      <c r="C667" s="18" t="s">
        <v>1316</v>
      </c>
      <c r="D667" s="19" t="s">
        <v>1470</v>
      </c>
      <c r="E667" s="20" t="s">
        <v>1318</v>
      </c>
      <c r="F667" s="21" t="s">
        <v>75</v>
      </c>
      <c r="G667" s="22">
        <v>0</v>
      </c>
      <c r="H667" s="22">
        <v>11.760001832255792</v>
      </c>
      <c r="I667" s="22">
        <f t="shared" si="26"/>
        <v>0</v>
      </c>
    </row>
    <row r="668" spans="2:9" ht="24" x14ac:dyDescent="0.25">
      <c r="B668" s="69" t="s">
        <v>39</v>
      </c>
      <c r="C668" s="18" t="s">
        <v>1471</v>
      </c>
      <c r="D668" s="19" t="s">
        <v>1472</v>
      </c>
      <c r="E668" s="20" t="s">
        <v>1473</v>
      </c>
      <c r="F668" s="21" t="s">
        <v>43</v>
      </c>
      <c r="G668" s="22">
        <v>0</v>
      </c>
      <c r="H668" s="22">
        <v>310.74</v>
      </c>
      <c r="I668" s="22">
        <f t="shared" si="26"/>
        <v>0</v>
      </c>
    </row>
    <row r="669" spans="2:9" ht="24" x14ac:dyDescent="0.25">
      <c r="B669" s="69" t="s">
        <v>39</v>
      </c>
      <c r="C669" s="18" t="s">
        <v>1474</v>
      </c>
      <c r="D669" s="19" t="s">
        <v>1475</v>
      </c>
      <c r="E669" s="20" t="s">
        <v>1476</v>
      </c>
      <c r="F669" s="21" t="s">
        <v>43</v>
      </c>
      <c r="G669" s="22">
        <v>0</v>
      </c>
      <c r="H669" s="22">
        <v>277.08000000000004</v>
      </c>
      <c r="I669" s="22">
        <f t="shared" si="26"/>
        <v>0</v>
      </c>
    </row>
    <row r="670" spans="2:9" ht="36" x14ac:dyDescent="0.25">
      <c r="B670" s="69" t="s">
        <v>39</v>
      </c>
      <c r="C670" s="18" t="s">
        <v>1477</v>
      </c>
      <c r="D670" s="19" t="s">
        <v>1478</v>
      </c>
      <c r="E670" s="20" t="s">
        <v>1479</v>
      </c>
      <c r="F670" s="21" t="s">
        <v>43</v>
      </c>
      <c r="G670" s="22">
        <v>0</v>
      </c>
      <c r="H670" s="22">
        <v>428.47200000000004</v>
      </c>
      <c r="I670" s="22">
        <f t="shared" si="26"/>
        <v>0</v>
      </c>
    </row>
    <row r="671" spans="2:9" ht="36" x14ac:dyDescent="0.25">
      <c r="B671" s="69" t="s">
        <v>39</v>
      </c>
      <c r="C671" s="18" t="s">
        <v>1480</v>
      </c>
      <c r="D671" s="19" t="s">
        <v>1481</v>
      </c>
      <c r="E671" s="20" t="s">
        <v>1482</v>
      </c>
      <c r="F671" s="21" t="s">
        <v>43</v>
      </c>
      <c r="G671" s="22">
        <v>0</v>
      </c>
      <c r="H671" s="22">
        <v>269.28000000000003</v>
      </c>
      <c r="I671" s="22">
        <f t="shared" si="26"/>
        <v>0</v>
      </c>
    </row>
    <row r="672" spans="2:9" ht="24" x14ac:dyDescent="0.25">
      <c r="B672" s="69" t="s">
        <v>39</v>
      </c>
      <c r="C672" s="18" t="s">
        <v>1483</v>
      </c>
      <c r="D672" s="19" t="s">
        <v>1484</v>
      </c>
      <c r="E672" s="20" t="s">
        <v>1485</v>
      </c>
      <c r="F672" s="21" t="s">
        <v>75</v>
      </c>
      <c r="G672" s="22">
        <v>546.91</v>
      </c>
      <c r="H672" s="22">
        <v>20.999993732051312</v>
      </c>
      <c r="I672" s="22">
        <f t="shared" si="26"/>
        <v>11485.11</v>
      </c>
    </row>
    <row r="673" spans="2:9" ht="24" x14ac:dyDescent="0.25">
      <c r="B673" s="69" t="s">
        <v>39</v>
      </c>
      <c r="C673" s="18" t="s">
        <v>1486</v>
      </c>
      <c r="D673" s="19" t="s">
        <v>1487</v>
      </c>
      <c r="E673" s="20" t="s">
        <v>1488</v>
      </c>
      <c r="F673" s="21" t="s">
        <v>43</v>
      </c>
      <c r="G673" s="22">
        <v>0</v>
      </c>
      <c r="H673" s="22">
        <v>9.048</v>
      </c>
      <c r="I673" s="22">
        <f t="shared" si="26"/>
        <v>0</v>
      </c>
    </row>
    <row r="674" spans="2:9" ht="24" x14ac:dyDescent="0.25">
      <c r="B674" s="69" t="s">
        <v>39</v>
      </c>
      <c r="C674" s="18" t="s">
        <v>1326</v>
      </c>
      <c r="D674" s="19" t="s">
        <v>1489</v>
      </c>
      <c r="E674" s="44" t="s">
        <v>1328</v>
      </c>
      <c r="F674" s="45" t="s">
        <v>43</v>
      </c>
      <c r="G674" s="22">
        <v>0</v>
      </c>
      <c r="H674" s="22">
        <v>30.612000000000002</v>
      </c>
      <c r="I674" s="22">
        <f t="shared" si="26"/>
        <v>0</v>
      </c>
    </row>
    <row r="675" spans="2:9" ht="24" x14ac:dyDescent="0.25">
      <c r="B675" s="69" t="s">
        <v>39</v>
      </c>
      <c r="C675" s="18" t="s">
        <v>1185</v>
      </c>
      <c r="D675" s="19" t="s">
        <v>1490</v>
      </c>
      <c r="E675" s="20" t="s">
        <v>1187</v>
      </c>
      <c r="F675" s="21" t="s">
        <v>43</v>
      </c>
      <c r="G675" s="22">
        <v>0</v>
      </c>
      <c r="H675" s="22">
        <v>8.604000000000001</v>
      </c>
      <c r="I675" s="22">
        <f t="shared" si="26"/>
        <v>0</v>
      </c>
    </row>
    <row r="676" spans="2:9" ht="24" x14ac:dyDescent="0.25">
      <c r="B676" s="69" t="s">
        <v>23</v>
      </c>
      <c r="C676" s="18" t="s">
        <v>1627</v>
      </c>
      <c r="D676" s="19" t="s">
        <v>1628</v>
      </c>
      <c r="E676" s="20" t="s">
        <v>1629</v>
      </c>
      <c r="F676" s="21" t="s">
        <v>43</v>
      </c>
      <c r="G676" s="22">
        <v>1</v>
      </c>
      <c r="H676" s="22">
        <v>458942.23</v>
      </c>
      <c r="I676" s="22">
        <f t="shared" si="26"/>
        <v>458942.23</v>
      </c>
    </row>
    <row r="677" spans="2:9" x14ac:dyDescent="0.25">
      <c r="B677" s="76"/>
      <c r="C677" s="52"/>
      <c r="D677" s="25" t="s">
        <v>1491</v>
      </c>
      <c r="E677" s="53" t="s">
        <v>1492</v>
      </c>
      <c r="F677" s="26"/>
      <c r="G677" s="46"/>
      <c r="H677" s="27"/>
      <c r="I677" s="27">
        <f>SUBTOTAL(9,I678:I703)</f>
        <v>138246.56000000003</v>
      </c>
    </row>
    <row r="678" spans="2:9" ht="24" x14ac:dyDescent="0.25">
      <c r="B678" s="69" t="s">
        <v>39</v>
      </c>
      <c r="C678" s="18" t="s">
        <v>1281</v>
      </c>
      <c r="D678" s="19" t="s">
        <v>1493</v>
      </c>
      <c r="E678" s="44" t="s">
        <v>1283</v>
      </c>
      <c r="F678" s="45" t="s">
        <v>75</v>
      </c>
      <c r="G678" s="22">
        <v>104.04</v>
      </c>
      <c r="H678" s="22">
        <v>32.291999775388305</v>
      </c>
      <c r="I678" s="22">
        <f t="shared" ref="I678:I702" si="27">ROUND(G678*H678,2)</f>
        <v>3359.66</v>
      </c>
    </row>
    <row r="679" spans="2:9" ht="24" x14ac:dyDescent="0.25">
      <c r="B679" s="69" t="s">
        <v>39</v>
      </c>
      <c r="C679" s="18" t="s">
        <v>1494</v>
      </c>
      <c r="D679" s="19" t="s">
        <v>1495</v>
      </c>
      <c r="E679" s="44" t="s">
        <v>1496</v>
      </c>
      <c r="F679" s="45" t="s">
        <v>75</v>
      </c>
      <c r="G679" s="22">
        <v>0</v>
      </c>
      <c r="H679" s="22">
        <v>61.524104749644415</v>
      </c>
      <c r="I679" s="22">
        <f t="shared" si="27"/>
        <v>0</v>
      </c>
    </row>
    <row r="680" spans="2:9" ht="24" x14ac:dyDescent="0.25">
      <c r="B680" s="69" t="s">
        <v>39</v>
      </c>
      <c r="C680" s="18" t="s">
        <v>1146</v>
      </c>
      <c r="D680" s="19" t="s">
        <v>1497</v>
      </c>
      <c r="E680" s="20" t="s">
        <v>1148</v>
      </c>
      <c r="F680" s="21" t="s">
        <v>75</v>
      </c>
      <c r="G680" s="22">
        <v>0</v>
      </c>
      <c r="H680" s="22">
        <v>85.896021839781611</v>
      </c>
      <c r="I680" s="22">
        <f t="shared" si="27"/>
        <v>0</v>
      </c>
    </row>
    <row r="681" spans="2:9" ht="24" x14ac:dyDescent="0.25">
      <c r="B681" s="69" t="s">
        <v>39</v>
      </c>
      <c r="C681" s="18" t="s">
        <v>1268</v>
      </c>
      <c r="D681" s="19" t="s">
        <v>1498</v>
      </c>
      <c r="E681" s="20" t="s">
        <v>1270</v>
      </c>
      <c r="F681" s="21" t="s">
        <v>75</v>
      </c>
      <c r="G681" s="22">
        <v>818.04</v>
      </c>
      <c r="H681" s="22">
        <v>14.303998498787861</v>
      </c>
      <c r="I681" s="22">
        <f t="shared" si="27"/>
        <v>11701.24</v>
      </c>
    </row>
    <row r="682" spans="2:9" ht="24" x14ac:dyDescent="0.25">
      <c r="B682" s="69" t="s">
        <v>39</v>
      </c>
      <c r="C682" s="18" t="s">
        <v>1360</v>
      </c>
      <c r="D682" s="19" t="s">
        <v>1499</v>
      </c>
      <c r="E682" s="44" t="s">
        <v>1362</v>
      </c>
      <c r="F682" s="45" t="s">
        <v>75</v>
      </c>
      <c r="G682" s="22">
        <v>0</v>
      </c>
      <c r="H682" s="22">
        <v>32.783940961127826</v>
      </c>
      <c r="I682" s="22">
        <f t="shared" si="27"/>
        <v>0</v>
      </c>
    </row>
    <row r="683" spans="2:9" ht="24" x14ac:dyDescent="0.25">
      <c r="B683" s="69" t="s">
        <v>39</v>
      </c>
      <c r="C683" s="18" t="s">
        <v>1271</v>
      </c>
      <c r="D683" s="19" t="s">
        <v>1500</v>
      </c>
      <c r="E683" s="20" t="s">
        <v>1273</v>
      </c>
      <c r="F683" s="21" t="s">
        <v>43</v>
      </c>
      <c r="G683" s="22">
        <v>200</v>
      </c>
      <c r="H683" s="22">
        <v>2.9759999999999995</v>
      </c>
      <c r="I683" s="22">
        <f t="shared" si="27"/>
        <v>595.20000000000005</v>
      </c>
    </row>
    <row r="684" spans="2:9" ht="24" x14ac:dyDescent="0.25">
      <c r="B684" s="69" t="s">
        <v>39</v>
      </c>
      <c r="C684" s="18" t="s">
        <v>1367</v>
      </c>
      <c r="D684" s="19" t="s">
        <v>1501</v>
      </c>
      <c r="E684" s="44" t="s">
        <v>1369</v>
      </c>
      <c r="F684" s="45" t="s">
        <v>43</v>
      </c>
      <c r="G684" s="22">
        <v>0</v>
      </c>
      <c r="H684" s="22">
        <v>4.5720000000000001</v>
      </c>
      <c r="I684" s="22">
        <f t="shared" si="27"/>
        <v>0</v>
      </c>
    </row>
    <row r="685" spans="2:9" ht="24" x14ac:dyDescent="0.25">
      <c r="B685" s="69" t="s">
        <v>39</v>
      </c>
      <c r="C685" s="18" t="s">
        <v>1374</v>
      </c>
      <c r="D685" s="19" t="s">
        <v>1502</v>
      </c>
      <c r="E685" s="20" t="s">
        <v>1276</v>
      </c>
      <c r="F685" s="21" t="s">
        <v>43</v>
      </c>
      <c r="G685" s="22">
        <v>12</v>
      </c>
      <c r="H685" s="22">
        <v>8.4719999999999995</v>
      </c>
      <c r="I685" s="22">
        <f t="shared" si="27"/>
        <v>101.66</v>
      </c>
    </row>
    <row r="686" spans="2:9" ht="24" x14ac:dyDescent="0.25">
      <c r="B686" s="69" t="s">
        <v>39</v>
      </c>
      <c r="C686" s="18" t="s">
        <v>1303</v>
      </c>
      <c r="D686" s="19" t="s">
        <v>1503</v>
      </c>
      <c r="E686" s="20" t="s">
        <v>1305</v>
      </c>
      <c r="F686" s="21" t="s">
        <v>43</v>
      </c>
      <c r="G686" s="22">
        <v>100</v>
      </c>
      <c r="H686" s="22">
        <v>10.62</v>
      </c>
      <c r="I686" s="22">
        <f t="shared" si="27"/>
        <v>1062</v>
      </c>
    </row>
    <row r="687" spans="2:9" ht="36" x14ac:dyDescent="0.25">
      <c r="B687" s="69" t="s">
        <v>39</v>
      </c>
      <c r="C687" s="18" t="s">
        <v>1504</v>
      </c>
      <c r="D687" s="19" t="s">
        <v>1505</v>
      </c>
      <c r="E687" s="20" t="s">
        <v>1506</v>
      </c>
      <c r="F687" s="21" t="s">
        <v>43</v>
      </c>
      <c r="G687" s="22">
        <v>0</v>
      </c>
      <c r="H687" s="22">
        <v>69.288000000000011</v>
      </c>
      <c r="I687" s="22">
        <f t="shared" si="27"/>
        <v>0</v>
      </c>
    </row>
    <row r="688" spans="2:9" ht="24" x14ac:dyDescent="0.25">
      <c r="B688" s="69" t="s">
        <v>39</v>
      </c>
      <c r="C688" s="18" t="s">
        <v>1507</v>
      </c>
      <c r="D688" s="19" t="s">
        <v>1508</v>
      </c>
      <c r="E688" s="44" t="s">
        <v>1509</v>
      </c>
      <c r="F688" s="45" t="s">
        <v>43</v>
      </c>
      <c r="G688" s="22">
        <v>266</v>
      </c>
      <c r="H688" s="22">
        <v>34.199999999999996</v>
      </c>
      <c r="I688" s="22">
        <f t="shared" si="27"/>
        <v>9097.2000000000007</v>
      </c>
    </row>
    <row r="689" spans="2:9" ht="36" x14ac:dyDescent="0.25">
      <c r="B689" s="69" t="s">
        <v>39</v>
      </c>
      <c r="C689" s="18" t="s">
        <v>1510</v>
      </c>
      <c r="D689" s="19" t="s">
        <v>1511</v>
      </c>
      <c r="E689" s="20" t="s">
        <v>1512</v>
      </c>
      <c r="F689" s="21" t="s">
        <v>43</v>
      </c>
      <c r="G689" s="22">
        <v>0</v>
      </c>
      <c r="H689" s="22">
        <v>132.95999999999998</v>
      </c>
      <c r="I689" s="22">
        <f t="shared" si="27"/>
        <v>0</v>
      </c>
    </row>
    <row r="690" spans="2:9" ht="24" x14ac:dyDescent="0.25">
      <c r="B690" s="69" t="s">
        <v>39</v>
      </c>
      <c r="C690" s="18" t="s">
        <v>1326</v>
      </c>
      <c r="D690" s="19" t="s">
        <v>1513</v>
      </c>
      <c r="E690" s="20" t="s">
        <v>1328</v>
      </c>
      <c r="F690" s="21" t="s">
        <v>43</v>
      </c>
      <c r="G690" s="22">
        <v>50</v>
      </c>
      <c r="H690" s="22">
        <v>30.612000000000005</v>
      </c>
      <c r="I690" s="22">
        <f t="shared" si="27"/>
        <v>1530.6</v>
      </c>
    </row>
    <row r="691" spans="2:9" ht="24" x14ac:dyDescent="0.25">
      <c r="B691" s="69" t="s">
        <v>39</v>
      </c>
      <c r="C691" s="18" t="s">
        <v>1514</v>
      </c>
      <c r="D691" s="19" t="s">
        <v>1515</v>
      </c>
      <c r="E691" s="20" t="s">
        <v>1516</v>
      </c>
      <c r="F691" s="21" t="s">
        <v>43</v>
      </c>
      <c r="G691" s="22">
        <v>0</v>
      </c>
      <c r="H691" s="22">
        <v>68.411999999999992</v>
      </c>
      <c r="I691" s="22">
        <f t="shared" si="27"/>
        <v>0</v>
      </c>
    </row>
    <row r="692" spans="2:9" ht="24" x14ac:dyDescent="0.25">
      <c r="B692" s="69" t="s">
        <v>39</v>
      </c>
      <c r="C692" s="18" t="s">
        <v>1517</v>
      </c>
      <c r="D692" s="19" t="s">
        <v>1518</v>
      </c>
      <c r="E692" s="20" t="s">
        <v>1519</v>
      </c>
      <c r="F692" s="21" t="s">
        <v>43</v>
      </c>
      <c r="G692" s="22">
        <v>0</v>
      </c>
      <c r="H692" s="22">
        <v>93.168000000000006</v>
      </c>
      <c r="I692" s="22">
        <f t="shared" si="27"/>
        <v>0</v>
      </c>
    </row>
    <row r="693" spans="2:9" ht="24" x14ac:dyDescent="0.25">
      <c r="B693" s="69" t="s">
        <v>39</v>
      </c>
      <c r="C693" s="18" t="s">
        <v>1520</v>
      </c>
      <c r="D693" s="19" t="s">
        <v>1521</v>
      </c>
      <c r="E693" s="20" t="s">
        <v>1522</v>
      </c>
      <c r="F693" s="21" t="s">
        <v>43</v>
      </c>
      <c r="G693" s="22">
        <v>2</v>
      </c>
      <c r="H693" s="22">
        <v>185.28</v>
      </c>
      <c r="I693" s="22">
        <f t="shared" si="27"/>
        <v>370.56</v>
      </c>
    </row>
    <row r="694" spans="2:9" ht="24" x14ac:dyDescent="0.25">
      <c r="B694" s="69" t="s">
        <v>39</v>
      </c>
      <c r="C694" s="18" t="s">
        <v>1523</v>
      </c>
      <c r="D694" s="19" t="s">
        <v>1524</v>
      </c>
      <c r="E694" s="20" t="s">
        <v>1525</v>
      </c>
      <c r="F694" s="21" t="s">
        <v>75</v>
      </c>
      <c r="G694" s="22">
        <v>530.4</v>
      </c>
      <c r="H694" s="22">
        <v>96.336001390660968</v>
      </c>
      <c r="I694" s="22">
        <f t="shared" si="27"/>
        <v>51096.62</v>
      </c>
    </row>
    <row r="695" spans="2:9" ht="24" x14ac:dyDescent="0.25">
      <c r="B695" s="69" t="s">
        <v>39</v>
      </c>
      <c r="C695" s="18" t="s">
        <v>1169</v>
      </c>
      <c r="D695" s="19" t="s">
        <v>1526</v>
      </c>
      <c r="E695" s="20" t="s">
        <v>1171</v>
      </c>
      <c r="F695" s="21" t="s">
        <v>75</v>
      </c>
      <c r="G695" s="22">
        <v>104.04</v>
      </c>
      <c r="H695" s="22">
        <v>112.95601055846832</v>
      </c>
      <c r="I695" s="22">
        <f t="shared" si="27"/>
        <v>11751.94</v>
      </c>
    </row>
    <row r="696" spans="2:9" ht="24" x14ac:dyDescent="0.25">
      <c r="B696" s="69" t="s">
        <v>39</v>
      </c>
      <c r="C696" s="18" t="s">
        <v>1179</v>
      </c>
      <c r="D696" s="19" t="s">
        <v>1527</v>
      </c>
      <c r="E696" s="20" t="s">
        <v>1181</v>
      </c>
      <c r="F696" s="21" t="s">
        <v>75</v>
      </c>
      <c r="G696" s="22">
        <v>0</v>
      </c>
      <c r="H696" s="22">
        <v>177.8639926352578</v>
      </c>
      <c r="I696" s="22">
        <f t="shared" si="27"/>
        <v>0</v>
      </c>
    </row>
    <row r="697" spans="2:9" ht="24" x14ac:dyDescent="0.25">
      <c r="B697" s="69" t="s">
        <v>39</v>
      </c>
      <c r="C697" s="18" t="s">
        <v>1528</v>
      </c>
      <c r="D697" s="19" t="s">
        <v>1529</v>
      </c>
      <c r="E697" s="20" t="s">
        <v>1530</v>
      </c>
      <c r="F697" s="21" t="s">
        <v>75</v>
      </c>
      <c r="G697" s="22">
        <v>260</v>
      </c>
      <c r="H697" s="22">
        <v>94.547996943701762</v>
      </c>
      <c r="I697" s="22">
        <f t="shared" si="27"/>
        <v>24582.48</v>
      </c>
    </row>
    <row r="698" spans="2:9" ht="24" x14ac:dyDescent="0.25">
      <c r="B698" s="69" t="s">
        <v>39</v>
      </c>
      <c r="C698" s="18" t="s">
        <v>1531</v>
      </c>
      <c r="D698" s="19" t="s">
        <v>1532</v>
      </c>
      <c r="E698" s="20" t="s">
        <v>1533</v>
      </c>
      <c r="F698" s="21" t="s">
        <v>75</v>
      </c>
      <c r="G698" s="22">
        <v>100</v>
      </c>
      <c r="H698" s="22">
        <v>126.44399847955181</v>
      </c>
      <c r="I698" s="22">
        <f t="shared" si="27"/>
        <v>12644.4</v>
      </c>
    </row>
    <row r="699" spans="2:9" ht="24" x14ac:dyDescent="0.25">
      <c r="B699" s="69" t="s">
        <v>39</v>
      </c>
      <c r="C699" s="18" t="s">
        <v>1534</v>
      </c>
      <c r="D699" s="19" t="s">
        <v>1535</v>
      </c>
      <c r="E699" s="20" t="s">
        <v>1294</v>
      </c>
      <c r="F699" s="21" t="s">
        <v>75</v>
      </c>
      <c r="G699" s="22">
        <v>40</v>
      </c>
      <c r="H699" s="22">
        <v>161.171994327833</v>
      </c>
      <c r="I699" s="22">
        <f t="shared" si="27"/>
        <v>6446.88</v>
      </c>
    </row>
    <row r="700" spans="2:9" ht="24" x14ac:dyDescent="0.25">
      <c r="B700" s="72" t="s">
        <v>134</v>
      </c>
      <c r="C700" s="18" t="s">
        <v>1536</v>
      </c>
      <c r="D700" s="19" t="s">
        <v>1537</v>
      </c>
      <c r="E700" s="20" t="s">
        <v>1538</v>
      </c>
      <c r="F700" s="21" t="s">
        <v>595</v>
      </c>
      <c r="G700" s="22">
        <v>0</v>
      </c>
      <c r="H700" s="22">
        <v>6.6000000000000005</v>
      </c>
      <c r="I700" s="22">
        <f t="shared" si="27"/>
        <v>0</v>
      </c>
    </row>
    <row r="701" spans="2:9" ht="24" x14ac:dyDescent="0.25">
      <c r="B701" s="69" t="s">
        <v>39</v>
      </c>
      <c r="C701" s="18" t="s">
        <v>875</v>
      </c>
      <c r="D701" s="19" t="s">
        <v>1539</v>
      </c>
      <c r="E701" s="20" t="s">
        <v>877</v>
      </c>
      <c r="F701" s="21" t="s">
        <v>43</v>
      </c>
      <c r="G701" s="22">
        <v>100</v>
      </c>
      <c r="H701" s="22">
        <v>13.176</v>
      </c>
      <c r="I701" s="22">
        <f t="shared" si="27"/>
        <v>1317.6</v>
      </c>
    </row>
    <row r="702" spans="2:9" ht="24" x14ac:dyDescent="0.25">
      <c r="B702" s="69" t="s">
        <v>39</v>
      </c>
      <c r="C702" s="18" t="s">
        <v>1185</v>
      </c>
      <c r="D702" s="19" t="s">
        <v>1540</v>
      </c>
      <c r="E702" s="20" t="s">
        <v>1187</v>
      </c>
      <c r="F702" s="21" t="s">
        <v>43</v>
      </c>
      <c r="G702" s="22">
        <v>150</v>
      </c>
      <c r="H702" s="22">
        <v>8.6039999999999992</v>
      </c>
      <c r="I702" s="22">
        <f t="shared" si="27"/>
        <v>1290.5999999999999</v>
      </c>
    </row>
    <row r="703" spans="2:9" ht="24" x14ac:dyDescent="0.25">
      <c r="B703" s="69" t="s">
        <v>39</v>
      </c>
      <c r="C703" s="18" t="s">
        <v>869</v>
      </c>
      <c r="D703" s="19" t="s">
        <v>1541</v>
      </c>
      <c r="E703" s="20" t="s">
        <v>871</v>
      </c>
      <c r="F703" s="21" t="s">
        <v>43</v>
      </c>
      <c r="G703" s="22">
        <v>130</v>
      </c>
      <c r="H703" s="22">
        <v>9.984</v>
      </c>
      <c r="I703" s="22">
        <f>ROUND(G703*H703,2)</f>
        <v>1297.92</v>
      </c>
    </row>
    <row r="704" spans="2:9" x14ac:dyDescent="0.25">
      <c r="B704" s="76"/>
      <c r="C704" s="52"/>
      <c r="D704" s="25" t="s">
        <v>1630</v>
      </c>
      <c r="E704" s="53" t="s">
        <v>1492</v>
      </c>
      <c r="F704" s="26"/>
      <c r="G704" s="46"/>
      <c r="H704" s="27"/>
      <c r="I704" s="27">
        <f>SUBTOTAL(9,I705:I709)</f>
        <v>148662.01999999999</v>
      </c>
    </row>
    <row r="705" spans="2:9" ht="24" x14ac:dyDescent="0.25">
      <c r="B705" s="69" t="s">
        <v>39</v>
      </c>
      <c r="C705" s="18" t="s">
        <v>1631</v>
      </c>
      <c r="D705" s="19" t="s">
        <v>1632</v>
      </c>
      <c r="E705" s="44" t="s">
        <v>1633</v>
      </c>
      <c r="F705" s="45" t="s">
        <v>43</v>
      </c>
      <c r="G705" s="22">
        <v>107</v>
      </c>
      <c r="H705" s="22">
        <v>643.866218</v>
      </c>
      <c r="I705" s="22">
        <f t="shared" ref="I705:I709" si="28">ROUND(G705*H705,2)</f>
        <v>68893.69</v>
      </c>
    </row>
    <row r="706" spans="2:9" ht="24" x14ac:dyDescent="0.25">
      <c r="B706" s="69" t="s">
        <v>39</v>
      </c>
      <c r="C706" s="18" t="s">
        <v>1634</v>
      </c>
      <c r="D706" s="19" t="s">
        <v>1635</v>
      </c>
      <c r="E706" s="44" t="s">
        <v>1636</v>
      </c>
      <c r="F706" s="45" t="s">
        <v>43</v>
      </c>
      <c r="G706" s="22">
        <v>16</v>
      </c>
      <c r="H706" s="22">
        <v>637.440744</v>
      </c>
      <c r="I706" s="22">
        <f t="shared" si="28"/>
        <v>10199.049999999999</v>
      </c>
    </row>
    <row r="707" spans="2:9" ht="24" x14ac:dyDescent="0.25">
      <c r="B707" s="69" t="s">
        <v>39</v>
      </c>
      <c r="C707" s="18" t="s">
        <v>1637</v>
      </c>
      <c r="D707" s="19" t="s">
        <v>1638</v>
      </c>
      <c r="E707" s="44" t="s">
        <v>1639</v>
      </c>
      <c r="F707" s="45" t="s">
        <v>43</v>
      </c>
      <c r="G707" s="22">
        <v>178</v>
      </c>
      <c r="H707" s="22">
        <v>260.30095</v>
      </c>
      <c r="I707" s="22">
        <f t="shared" si="28"/>
        <v>46333.57</v>
      </c>
    </row>
    <row r="708" spans="2:9" ht="24" x14ac:dyDescent="0.25">
      <c r="B708" s="69" t="s">
        <v>39</v>
      </c>
      <c r="C708" s="18" t="s">
        <v>1640</v>
      </c>
      <c r="D708" s="19" t="s">
        <v>1641</v>
      </c>
      <c r="E708" s="44" t="s">
        <v>1642</v>
      </c>
      <c r="F708" s="45" t="s">
        <v>43</v>
      </c>
      <c r="G708" s="22">
        <v>84</v>
      </c>
      <c r="H708" s="22">
        <v>132.658638</v>
      </c>
      <c r="I708" s="22">
        <f t="shared" si="28"/>
        <v>11143.33</v>
      </c>
    </row>
    <row r="709" spans="2:9" ht="24" x14ac:dyDescent="0.25">
      <c r="B709" s="69" t="s">
        <v>39</v>
      </c>
      <c r="C709" s="18">
        <v>4394</v>
      </c>
      <c r="D709" s="19" t="s">
        <v>1643</v>
      </c>
      <c r="E709" s="44" t="s">
        <v>1644</v>
      </c>
      <c r="F709" s="45" t="s">
        <v>43</v>
      </c>
      <c r="G709" s="22">
        <v>38</v>
      </c>
      <c r="H709" s="22">
        <v>318.22054599999996</v>
      </c>
      <c r="I709" s="22">
        <f t="shared" si="28"/>
        <v>12092.38</v>
      </c>
    </row>
    <row r="710" spans="2:9" x14ac:dyDescent="0.25">
      <c r="B710" s="76"/>
      <c r="C710" s="52"/>
      <c r="D710" s="25" t="s">
        <v>1787</v>
      </c>
      <c r="E710" s="53" t="s">
        <v>1788</v>
      </c>
      <c r="F710" s="26"/>
      <c r="G710" s="46"/>
      <c r="H710" s="27"/>
      <c r="I710" s="27">
        <f>SUBTOTAL(9,I711)</f>
        <v>301100</v>
      </c>
    </row>
    <row r="711" spans="2:9" ht="24" x14ac:dyDescent="0.25">
      <c r="B711" s="69" t="s">
        <v>1550</v>
      </c>
      <c r="C711" s="18" t="s">
        <v>1789</v>
      </c>
      <c r="D711" s="19" t="s">
        <v>1790</v>
      </c>
      <c r="E711" s="44" t="s">
        <v>1791</v>
      </c>
      <c r="F711" s="45" t="s">
        <v>43</v>
      </c>
      <c r="G711" s="22">
        <v>1</v>
      </c>
      <c r="H711" s="22">
        <v>301100</v>
      </c>
      <c r="I711" s="22">
        <f t="shared" ref="I711" si="29">ROUND(G711*H711,2)</f>
        <v>301100</v>
      </c>
    </row>
    <row r="712" spans="2:9" x14ac:dyDescent="0.25">
      <c r="B712" s="73"/>
      <c r="C712" s="38"/>
      <c r="D712" s="39" t="s">
        <v>1542</v>
      </c>
      <c r="E712" s="41" t="s">
        <v>1543</v>
      </c>
      <c r="F712" s="138"/>
      <c r="G712" s="16"/>
      <c r="H712" s="16"/>
      <c r="I712" s="16">
        <f>SUBTOTAL(9,I713)</f>
        <v>86724</v>
      </c>
    </row>
    <row r="713" spans="2:9" ht="24.75" thickBot="1" x14ac:dyDescent="0.3">
      <c r="B713" s="77" t="s">
        <v>39</v>
      </c>
      <c r="C713" s="78" t="s">
        <v>1544</v>
      </c>
      <c r="D713" s="79" t="s">
        <v>1545</v>
      </c>
      <c r="E713" s="80" t="s">
        <v>1546</v>
      </c>
      <c r="F713" s="81" t="s">
        <v>47</v>
      </c>
      <c r="G713" s="82">
        <v>5500</v>
      </c>
      <c r="H713" s="83">
        <v>15.768000000000001</v>
      </c>
      <c r="I713" s="83">
        <f>ROUND(G713*H713,2)</f>
        <v>86724</v>
      </c>
    </row>
    <row r="714" spans="2:9" x14ac:dyDescent="0.25">
      <c r="D714" s="64"/>
      <c r="E714" s="64"/>
      <c r="F714" s="65"/>
      <c r="G714" s="54"/>
      <c r="H714" s="54"/>
      <c r="I714" s="54"/>
    </row>
    <row r="716" spans="2:9" x14ac:dyDescent="0.25">
      <c r="E716" s="56"/>
    </row>
    <row r="720" spans="2:9" x14ac:dyDescent="0.25">
      <c r="E720" s="57"/>
      <c r="F720" s="58"/>
    </row>
    <row r="721" spans="4:6" x14ac:dyDescent="0.25">
      <c r="E721" s="57"/>
      <c r="F721" s="58"/>
    </row>
    <row r="722" spans="4:6" x14ac:dyDescent="0.25">
      <c r="D722" s="59"/>
      <c r="E722" s="60"/>
      <c r="F722" s="58"/>
    </row>
    <row r="723" spans="4:6" x14ac:dyDescent="0.25">
      <c r="D723" s="59"/>
      <c r="E723" s="61"/>
      <c r="F723" s="58"/>
    </row>
    <row r="724" spans="4:6" x14ac:dyDescent="0.25">
      <c r="D724" s="59"/>
      <c r="E724" s="61"/>
      <c r="F724" s="58"/>
    </row>
    <row r="725" spans="4:6" x14ac:dyDescent="0.25">
      <c r="D725" s="59"/>
      <c r="E725" s="61"/>
      <c r="F725" s="58"/>
    </row>
    <row r="726" spans="4:6" x14ac:dyDescent="0.25">
      <c r="D726" s="59"/>
      <c r="E726" s="61"/>
      <c r="F726" s="58"/>
    </row>
    <row r="727" spans="4:6" x14ac:dyDescent="0.25">
      <c r="D727" s="59"/>
      <c r="E727" s="61"/>
      <c r="F727" s="58"/>
    </row>
    <row r="728" spans="4:6" x14ac:dyDescent="0.25">
      <c r="D728" s="59"/>
      <c r="E728" s="61"/>
      <c r="F728" s="58"/>
    </row>
    <row r="729" spans="4:6" x14ac:dyDescent="0.25">
      <c r="D729" s="59"/>
      <c r="E729" s="61"/>
      <c r="F729" s="58"/>
    </row>
    <row r="730" spans="4:6" x14ac:dyDescent="0.25">
      <c r="D730" s="62"/>
      <c r="E730" s="60"/>
      <c r="F730" s="58"/>
    </row>
    <row r="731" spans="4:6" x14ac:dyDescent="0.25">
      <c r="D731" s="62"/>
      <c r="E731" s="63"/>
      <c r="F731" s="58"/>
    </row>
    <row r="732" spans="4:6" x14ac:dyDescent="0.25">
      <c r="D732" s="62"/>
      <c r="E732" s="61"/>
      <c r="F732" s="58"/>
    </row>
    <row r="733" spans="4:6" x14ac:dyDescent="0.25">
      <c r="D733" s="62"/>
      <c r="E733" s="63"/>
      <c r="F733" s="58"/>
    </row>
    <row r="734" spans="4:6" x14ac:dyDescent="0.25">
      <c r="D734" s="62"/>
      <c r="E734" s="61"/>
      <c r="F734" s="58"/>
    </row>
    <row r="735" spans="4:6" x14ac:dyDescent="0.25">
      <c r="D735" s="62"/>
      <c r="E735" s="61"/>
      <c r="F735" s="58"/>
    </row>
    <row r="736" spans="4:6" x14ac:dyDescent="0.25">
      <c r="D736" s="62"/>
      <c r="E736" s="61"/>
      <c r="F736" s="58"/>
    </row>
    <row r="737" spans="4:7" x14ac:dyDescent="0.25">
      <c r="D737" s="62"/>
      <c r="E737" s="61"/>
      <c r="F737" s="58"/>
    </row>
    <row r="738" spans="4:7" x14ac:dyDescent="0.25">
      <c r="D738" s="62"/>
      <c r="E738" s="63"/>
      <c r="F738" s="58"/>
    </row>
    <row r="739" spans="4:7" x14ac:dyDescent="0.25">
      <c r="D739" s="62"/>
      <c r="E739" s="61"/>
      <c r="F739" s="58"/>
    </row>
    <row r="740" spans="4:7" x14ac:dyDescent="0.25">
      <c r="D740" s="62"/>
      <c r="E740" s="61"/>
      <c r="F740" s="58"/>
    </row>
    <row r="741" spans="4:7" x14ac:dyDescent="0.25">
      <c r="D741" s="62"/>
      <c r="E741" s="61"/>
      <c r="F741" s="58"/>
      <c r="G741" s="8">
        <v>0</v>
      </c>
    </row>
    <row r="742" spans="4:7" x14ac:dyDescent="0.25">
      <c r="D742" s="62"/>
      <c r="E742" s="61"/>
      <c r="F742" s="58"/>
    </row>
    <row r="743" spans="4:7" x14ac:dyDescent="0.25">
      <c r="D743" s="62"/>
      <c r="E743" s="61"/>
      <c r="F743" s="58"/>
    </row>
    <row r="744" spans="4:7" x14ac:dyDescent="0.25">
      <c r="D744" s="62"/>
      <c r="E744" s="61"/>
      <c r="F744" s="58"/>
    </row>
    <row r="745" spans="4:7" x14ac:dyDescent="0.25">
      <c r="D745" s="62"/>
      <c r="E745" s="61"/>
      <c r="F745" s="58"/>
    </row>
    <row r="746" spans="4:7" x14ac:dyDescent="0.25">
      <c r="D746" s="62"/>
      <c r="E746" s="61"/>
      <c r="F746" s="58"/>
    </row>
    <row r="747" spans="4:7" x14ac:dyDescent="0.25">
      <c r="D747" s="62"/>
      <c r="E747" s="61"/>
      <c r="F747" s="58"/>
    </row>
    <row r="748" spans="4:7" x14ac:dyDescent="0.25">
      <c r="D748" s="62"/>
      <c r="E748" s="61"/>
      <c r="F748" s="58"/>
    </row>
    <row r="749" spans="4:7" x14ac:dyDescent="0.25">
      <c r="D749" s="62"/>
      <c r="E749" s="61"/>
      <c r="F749" s="58"/>
    </row>
    <row r="750" spans="4:7" x14ac:dyDescent="0.25">
      <c r="D750" s="62"/>
      <c r="E750" s="61"/>
      <c r="F750" s="58"/>
    </row>
    <row r="751" spans="4:7" x14ac:dyDescent="0.25">
      <c r="D751" s="62"/>
      <c r="E751" s="61"/>
      <c r="F751" s="58"/>
    </row>
    <row r="752" spans="4:7" x14ac:dyDescent="0.25">
      <c r="D752" s="62"/>
      <c r="E752" s="61"/>
      <c r="F752" s="58"/>
    </row>
    <row r="753" spans="4:6" x14ac:dyDescent="0.25">
      <c r="D753" s="62"/>
      <c r="E753" s="61"/>
      <c r="F753" s="58"/>
    </row>
    <row r="754" spans="4:6" x14ac:dyDescent="0.25">
      <c r="D754" s="62"/>
      <c r="E754" s="61"/>
      <c r="F754" s="58"/>
    </row>
    <row r="755" spans="4:6" x14ac:dyDescent="0.25">
      <c r="D755" s="62"/>
      <c r="E755" s="61"/>
      <c r="F755" s="58"/>
    </row>
    <row r="756" spans="4:6" x14ac:dyDescent="0.25">
      <c r="D756" s="62"/>
      <c r="E756" s="63"/>
      <c r="F756" s="58"/>
    </row>
    <row r="757" spans="4:6" x14ac:dyDescent="0.25">
      <c r="D757" s="62"/>
      <c r="E757" s="61"/>
      <c r="F757" s="58"/>
    </row>
    <row r="758" spans="4:6" x14ac:dyDescent="0.25">
      <c r="D758" s="62"/>
      <c r="E758" s="61"/>
      <c r="F758" s="58"/>
    </row>
    <row r="759" spans="4:6" x14ac:dyDescent="0.25">
      <c r="D759" s="62"/>
      <c r="E759" s="61"/>
      <c r="F759" s="58"/>
    </row>
    <row r="760" spans="4:6" x14ac:dyDescent="0.25">
      <c r="D760" s="62"/>
      <c r="E760" s="63"/>
      <c r="F760" s="58"/>
    </row>
    <row r="761" spans="4:6" x14ac:dyDescent="0.25">
      <c r="D761" s="62"/>
      <c r="E761" s="61"/>
      <c r="F761" s="58"/>
    </row>
    <row r="762" spans="4:6" x14ac:dyDescent="0.25">
      <c r="D762" s="62"/>
      <c r="E762" s="63"/>
      <c r="F762" s="58"/>
    </row>
    <row r="763" spans="4:6" x14ac:dyDescent="0.25">
      <c r="D763" s="62"/>
      <c r="E763" s="61"/>
      <c r="F763" s="58"/>
    </row>
    <row r="764" spans="4:6" x14ac:dyDescent="0.25">
      <c r="D764" s="62"/>
      <c r="E764" s="61"/>
      <c r="F764" s="58"/>
    </row>
    <row r="765" spans="4:6" x14ac:dyDescent="0.25">
      <c r="E765" s="57"/>
      <c r="F765" s="58"/>
    </row>
    <row r="766" spans="4:6" x14ac:dyDescent="0.25">
      <c r="E766" s="57"/>
      <c r="F766" s="58"/>
    </row>
  </sheetData>
  <autoFilter ref="B11:I727" xr:uid="{00000000-0009-0000-0000-000004000000}"/>
  <mergeCells count="5">
    <mergeCell ref="G9:H9"/>
    <mergeCell ref="E3:I3"/>
    <mergeCell ref="E4:I4"/>
    <mergeCell ref="E5:I6"/>
    <mergeCell ref="E7:I7"/>
  </mergeCells>
  <printOptions horizontalCentered="1"/>
  <pageMargins left="0.51181102362204722" right="0.51181102362204722" top="0.31496062992125984" bottom="0.78740157480314965" header="0.31496062992125984" footer="0.31496062992125984"/>
  <pageSetup paperSize="9" fitToHeight="0" orientation="landscape" r:id="rId1"/>
  <headerFooter>
    <oddFooter>&amp;LLUMALI ENGENHARIA LTDA.CRISTIANO QUEIROZ DE GUSMÃOCREA Nº 7293-D/PB&amp;CPag. &amp;P/&amp;N&amp;RASSEMBLÉIA LEGISLATIVA DO  ESTADO DO CEARÁCOMISSÃO DE FISCALIZAÇÃO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H9:N24"/>
  <sheetViews>
    <sheetView workbookViewId="0">
      <selection activeCell="L10" sqref="L10:M14"/>
    </sheetView>
  </sheetViews>
  <sheetFormatPr defaultRowHeight="15" x14ac:dyDescent="0.25"/>
  <cols>
    <col min="8" max="8" width="23.5703125" bestFit="1" customWidth="1"/>
    <col min="9" max="9" width="14.140625" bestFit="1" customWidth="1"/>
    <col min="10" max="10" width="23.85546875" customWidth="1"/>
    <col min="11" max="11" width="12.85546875" bestFit="1" customWidth="1"/>
    <col min="12" max="12" width="14.5703125" bestFit="1" customWidth="1"/>
    <col min="13" max="13" width="14" bestFit="1" customWidth="1"/>
  </cols>
  <sheetData>
    <row r="9" spans="8:14" x14ac:dyDescent="0.25">
      <c r="I9" s="141"/>
      <c r="J9" s="141"/>
      <c r="K9" s="141"/>
      <c r="L9" s="141"/>
      <c r="M9" s="141"/>
      <c r="N9" s="141"/>
    </row>
    <row r="10" spans="8:14" x14ac:dyDescent="0.25">
      <c r="I10" s="141"/>
      <c r="J10" s="141"/>
      <c r="K10" s="141"/>
      <c r="L10" s="147" t="s">
        <v>1792</v>
      </c>
      <c r="M10" s="148">
        <v>18732933.759999994</v>
      </c>
      <c r="N10" s="141"/>
    </row>
    <row r="11" spans="8:14" x14ac:dyDescent="0.25">
      <c r="H11" s="142" t="s">
        <v>1793</v>
      </c>
      <c r="I11" s="141">
        <v>1759753.37</v>
      </c>
      <c r="J11" s="141"/>
      <c r="K11" s="141"/>
      <c r="L11" s="147" t="s">
        <v>1794</v>
      </c>
      <c r="M11" s="148">
        <v>11305184.091352031</v>
      </c>
      <c r="N11" s="141"/>
    </row>
    <row r="12" spans="8:14" x14ac:dyDescent="0.25">
      <c r="H12" s="142" t="s">
        <v>1795</v>
      </c>
      <c r="I12" s="141">
        <v>1002075.79</v>
      </c>
      <c r="J12" s="141"/>
      <c r="K12" s="141"/>
      <c r="L12" s="147" t="s">
        <v>1796</v>
      </c>
      <c r="M12" s="148">
        <v>5889173.8499999996</v>
      </c>
    </row>
    <row r="13" spans="8:14" x14ac:dyDescent="0.25">
      <c r="H13" s="142" t="s">
        <v>1797</v>
      </c>
      <c r="I13" s="141">
        <f>+I11-I12</f>
        <v>757677.58000000007</v>
      </c>
      <c r="J13" s="141"/>
      <c r="K13" s="141"/>
      <c r="L13" s="147" t="s">
        <v>1798</v>
      </c>
      <c r="M13" s="148">
        <f>+M11+M12</f>
        <v>17194357.941352032</v>
      </c>
      <c r="N13" s="141"/>
    </row>
    <row r="14" spans="8:14" x14ac:dyDescent="0.25">
      <c r="H14" s="142" t="s">
        <v>1799</v>
      </c>
      <c r="I14" s="143">
        <v>461292.77</v>
      </c>
      <c r="J14" s="141"/>
      <c r="K14" s="141"/>
      <c r="L14" s="147" t="s">
        <v>1800</v>
      </c>
      <c r="M14" s="148">
        <f>+M10-M13</f>
        <v>1538575.8186479621</v>
      </c>
      <c r="N14" s="141"/>
    </row>
    <row r="15" spans="8:14" x14ac:dyDescent="0.25">
      <c r="H15" s="142" t="s">
        <v>1801</v>
      </c>
      <c r="I15" s="141">
        <f>+I13-I14</f>
        <v>296384.81000000006</v>
      </c>
      <c r="J15" s="141" t="e">
        <f>+I16/#REF!</f>
        <v>#REF!</v>
      </c>
      <c r="K15" s="141" t="e">
        <f>+J15*#REF!</f>
        <v>#REF!</v>
      </c>
      <c r="L15" s="146"/>
      <c r="M15" s="141"/>
      <c r="N15" s="141"/>
    </row>
    <row r="16" spans="8:14" x14ac:dyDescent="0.25">
      <c r="H16" s="142" t="s">
        <v>1802</v>
      </c>
      <c r="I16" s="141">
        <v>5311481.3600000003</v>
      </c>
      <c r="J16" s="141" t="s">
        <v>1803</v>
      </c>
      <c r="K16" s="141"/>
      <c r="L16" s="141"/>
      <c r="M16" s="141"/>
      <c r="N16" s="141"/>
    </row>
    <row r="17" spans="8:14" ht="15.75" x14ac:dyDescent="0.25">
      <c r="H17" s="144" t="s">
        <v>1804</v>
      </c>
      <c r="I17" s="145">
        <f>+I16+I15</f>
        <v>5607866.1699999999</v>
      </c>
      <c r="J17" s="141">
        <v>281307.68</v>
      </c>
      <c r="K17" s="141">
        <f>+J17+I17</f>
        <v>5889173.8499999996</v>
      </c>
      <c r="L17" s="141"/>
      <c r="M17" s="141" t="e">
        <f>K17-#REF!</f>
        <v>#REF!</v>
      </c>
      <c r="N17" s="141"/>
    </row>
    <row r="18" spans="8:14" x14ac:dyDescent="0.25">
      <c r="H18" s="142"/>
      <c r="I18" s="141"/>
      <c r="J18" s="141"/>
      <c r="K18" s="141"/>
      <c r="L18" s="141"/>
      <c r="M18" s="141"/>
      <c r="N18" s="141"/>
    </row>
    <row r="19" spans="8:14" x14ac:dyDescent="0.25">
      <c r="H19" s="142" t="s">
        <v>1805</v>
      </c>
      <c r="I19" s="141" t="e">
        <f>+#REF!+I17</f>
        <v>#REF!</v>
      </c>
      <c r="J19" s="141"/>
      <c r="K19" s="141" t="e">
        <f>+I16+K15</f>
        <v>#REF!</v>
      </c>
      <c r="L19" s="141"/>
      <c r="M19" s="141"/>
      <c r="N19" s="141"/>
    </row>
    <row r="20" spans="8:14" x14ac:dyDescent="0.25">
      <c r="I20" s="141"/>
      <c r="J20" s="141"/>
      <c r="K20" s="141" t="e">
        <f>+K17-K19</f>
        <v>#REF!</v>
      </c>
      <c r="L20" s="141"/>
      <c r="M20" s="141"/>
      <c r="N20" s="141"/>
    </row>
    <row r="22" spans="8:14" x14ac:dyDescent="0.25">
      <c r="H22" t="s">
        <v>1806</v>
      </c>
      <c r="I22" s="2" t="e">
        <f>+K19</f>
        <v>#REF!</v>
      </c>
    </row>
    <row r="23" spans="8:14" x14ac:dyDescent="0.25">
      <c r="H23" t="s">
        <v>1807</v>
      </c>
      <c r="I23" s="2" t="e">
        <f>+I24-I22</f>
        <v>#REF!</v>
      </c>
    </row>
    <row r="24" spans="8:14" x14ac:dyDescent="0.25">
      <c r="H24" t="s">
        <v>1808</v>
      </c>
      <c r="I24" s="2">
        <f>+K17</f>
        <v>5889173.8499999996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F6:R25"/>
  <sheetViews>
    <sheetView topLeftCell="A4" workbookViewId="0">
      <selection activeCell="F6" sqref="F6:R25"/>
    </sheetView>
  </sheetViews>
  <sheetFormatPr defaultRowHeight="15.75" x14ac:dyDescent="0.25"/>
  <cols>
    <col min="6" max="6" width="13.5703125" style="140" customWidth="1"/>
    <col min="7" max="7" width="9.28515625" bestFit="1" customWidth="1"/>
    <col min="13" max="13" width="8.28515625" bestFit="1" customWidth="1"/>
    <col min="14" max="16" width="7.7109375" bestFit="1" customWidth="1"/>
    <col min="17" max="18" width="9.28515625" bestFit="1" customWidth="1"/>
  </cols>
  <sheetData>
    <row r="6" spans="6:18" ht="15" x14ac:dyDescent="0.25">
      <c r="F6" s="174" t="s">
        <v>1809</v>
      </c>
      <c r="G6" s="139" t="s">
        <v>316</v>
      </c>
      <c r="I6" s="176" t="s">
        <v>1810</v>
      </c>
      <c r="J6" s="139" t="s">
        <v>921</v>
      </c>
      <c r="L6" s="177" t="s">
        <v>1811</v>
      </c>
      <c r="M6" s="139" t="s">
        <v>356</v>
      </c>
      <c r="N6" s="139" t="s">
        <v>447</v>
      </c>
      <c r="O6" s="139" t="s">
        <v>1601</v>
      </c>
      <c r="P6" s="139" t="s">
        <v>1669</v>
      </c>
      <c r="Q6" s="139" t="s">
        <v>1719</v>
      </c>
      <c r="R6" s="139" t="s">
        <v>1779</v>
      </c>
    </row>
    <row r="7" spans="6:18" ht="15" x14ac:dyDescent="0.25">
      <c r="F7" s="174"/>
      <c r="G7" s="139" t="s">
        <v>322</v>
      </c>
      <c r="I7" s="176"/>
      <c r="J7" s="139" t="s">
        <v>924</v>
      </c>
      <c r="L7" s="177"/>
      <c r="M7" s="139" t="s">
        <v>362</v>
      </c>
      <c r="N7" s="139" t="s">
        <v>451</v>
      </c>
      <c r="O7" s="139" t="s">
        <v>1604</v>
      </c>
      <c r="P7" s="139" t="s">
        <v>1672</v>
      </c>
      <c r="Q7" s="139" t="s">
        <v>1722</v>
      </c>
      <c r="R7" s="139" t="s">
        <v>1782</v>
      </c>
    </row>
    <row r="8" spans="6:18" ht="15" x14ac:dyDescent="0.25">
      <c r="F8" s="174"/>
      <c r="G8" s="139" t="s">
        <v>325</v>
      </c>
      <c r="I8" s="176"/>
      <c r="J8" s="139" t="s">
        <v>927</v>
      </c>
      <c r="L8" s="177"/>
      <c r="M8" s="139" t="s">
        <v>367</v>
      </c>
      <c r="N8" s="139" t="s">
        <v>454</v>
      </c>
      <c r="O8" s="139" t="s">
        <v>1607</v>
      </c>
      <c r="P8" s="139" t="s">
        <v>1675</v>
      </c>
      <c r="Q8" s="139" t="s">
        <v>1725</v>
      </c>
      <c r="R8" s="139" t="s">
        <v>1785</v>
      </c>
    </row>
    <row r="9" spans="6:18" ht="15" x14ac:dyDescent="0.25">
      <c r="F9" s="174"/>
      <c r="G9" s="139" t="s">
        <v>328</v>
      </c>
      <c r="I9" s="176"/>
      <c r="J9" s="139" t="s">
        <v>930</v>
      </c>
      <c r="L9" s="177"/>
      <c r="M9" s="139" t="s">
        <v>370</v>
      </c>
      <c r="N9" s="139" t="s">
        <v>459</v>
      </c>
      <c r="O9" s="139" t="s">
        <v>1610</v>
      </c>
      <c r="P9" s="139" t="s">
        <v>1677</v>
      </c>
      <c r="Q9" s="139" t="s">
        <v>1728</v>
      </c>
      <c r="R9" s="139" t="s">
        <v>1628</v>
      </c>
    </row>
    <row r="10" spans="6:18" ht="15" x14ac:dyDescent="0.25">
      <c r="F10" s="174"/>
      <c r="G10" s="139" t="s">
        <v>331</v>
      </c>
      <c r="I10" s="176"/>
      <c r="J10" s="139" t="s">
        <v>970</v>
      </c>
      <c r="L10" s="177"/>
      <c r="M10" s="139" t="s">
        <v>372</v>
      </c>
      <c r="N10" s="139" t="s">
        <v>1571</v>
      </c>
      <c r="O10" s="139" t="s">
        <v>1613</v>
      </c>
      <c r="P10" s="139" t="s">
        <v>1679</v>
      </c>
      <c r="Q10" s="139" t="s">
        <v>1731</v>
      </c>
      <c r="R10" s="139" t="s">
        <v>1632</v>
      </c>
    </row>
    <row r="11" spans="6:18" ht="15" x14ac:dyDescent="0.25">
      <c r="F11" s="174"/>
      <c r="G11" s="139" t="s">
        <v>334</v>
      </c>
      <c r="I11" s="176"/>
      <c r="J11" s="139" t="s">
        <v>975</v>
      </c>
      <c r="L11" s="177"/>
      <c r="M11" s="139" t="s">
        <v>375</v>
      </c>
      <c r="N11" s="139" t="s">
        <v>1574</v>
      </c>
      <c r="O11" s="139" t="s">
        <v>1616</v>
      </c>
      <c r="P11" s="139" t="s">
        <v>1681</v>
      </c>
      <c r="Q11" s="139" t="s">
        <v>1734</v>
      </c>
      <c r="R11" s="139" t="s">
        <v>1635</v>
      </c>
    </row>
    <row r="12" spans="6:18" ht="15" x14ac:dyDescent="0.25">
      <c r="F12" s="174"/>
      <c r="G12" s="139" t="s">
        <v>340</v>
      </c>
      <c r="I12" s="176"/>
      <c r="J12" s="139" t="s">
        <v>978</v>
      </c>
      <c r="L12" s="177"/>
      <c r="M12" s="139" t="s">
        <v>379</v>
      </c>
      <c r="N12" s="139" t="s">
        <v>1577</v>
      </c>
      <c r="O12" s="139" t="s">
        <v>1619</v>
      </c>
      <c r="P12" s="139" t="s">
        <v>1683</v>
      </c>
      <c r="Q12" s="139" t="s">
        <v>1737</v>
      </c>
      <c r="R12" s="139" t="s">
        <v>1638</v>
      </c>
    </row>
    <row r="13" spans="6:18" ht="15" x14ac:dyDescent="0.25">
      <c r="F13" s="174"/>
      <c r="G13" s="139" t="s">
        <v>343</v>
      </c>
      <c r="I13" s="176"/>
      <c r="J13" s="139" t="s">
        <v>981</v>
      </c>
      <c r="L13" s="177"/>
      <c r="M13" s="139" t="s">
        <v>391</v>
      </c>
      <c r="N13" s="139" t="s">
        <v>1580</v>
      </c>
      <c r="O13" s="139" t="s">
        <v>1622</v>
      </c>
      <c r="P13" s="139" t="s">
        <v>1685</v>
      </c>
      <c r="Q13" s="139" t="s">
        <v>1740</v>
      </c>
      <c r="R13" s="139" t="s">
        <v>1641</v>
      </c>
    </row>
    <row r="14" spans="6:18" ht="15" x14ac:dyDescent="0.25">
      <c r="F14" s="175" t="s">
        <v>1812</v>
      </c>
      <c r="G14" s="139" t="s">
        <v>25</v>
      </c>
      <c r="I14" s="176"/>
      <c r="J14" s="139" t="s">
        <v>984</v>
      </c>
      <c r="L14" s="177"/>
      <c r="M14" s="139" t="s">
        <v>393</v>
      </c>
      <c r="N14" s="139" t="s">
        <v>1583</v>
      </c>
      <c r="O14" s="139" t="s">
        <v>523</v>
      </c>
      <c r="P14" s="139" t="s">
        <v>1688</v>
      </c>
      <c r="Q14" s="139" t="s">
        <v>1743</v>
      </c>
      <c r="R14" s="139" t="s">
        <v>1643</v>
      </c>
    </row>
    <row r="15" spans="6:18" ht="15" x14ac:dyDescent="0.25">
      <c r="F15" s="175"/>
      <c r="G15" s="139" t="s">
        <v>35</v>
      </c>
      <c r="I15" s="176"/>
      <c r="J15" s="139" t="s">
        <v>987</v>
      </c>
      <c r="L15" s="177"/>
      <c r="M15" s="139" t="s">
        <v>400</v>
      </c>
      <c r="N15" s="139" t="s">
        <v>1586</v>
      </c>
      <c r="O15" s="139" t="s">
        <v>534</v>
      </c>
      <c r="P15" s="139" t="s">
        <v>1691</v>
      </c>
      <c r="Q15" s="139" t="s">
        <v>1746</v>
      </c>
      <c r="R15" s="139" t="s">
        <v>1790</v>
      </c>
    </row>
    <row r="16" spans="6:18" ht="15" x14ac:dyDescent="0.25">
      <c r="F16" s="175"/>
      <c r="G16" s="139" t="s">
        <v>207</v>
      </c>
      <c r="I16" s="176"/>
      <c r="J16" s="139" t="s">
        <v>990</v>
      </c>
      <c r="L16" s="177"/>
      <c r="M16" s="139" t="s">
        <v>1552</v>
      </c>
      <c r="N16" s="139" t="s">
        <v>1589</v>
      </c>
      <c r="O16" s="139" t="s">
        <v>1625</v>
      </c>
      <c r="P16" s="139" t="s">
        <v>1694</v>
      </c>
      <c r="Q16" s="139" t="s">
        <v>1749</v>
      </c>
    </row>
    <row r="17" spans="6:17" ht="15" x14ac:dyDescent="0.25">
      <c r="F17" s="175"/>
      <c r="G17" s="139" t="s">
        <v>377</v>
      </c>
      <c r="I17" s="176"/>
      <c r="J17" s="139" t="s">
        <v>993</v>
      </c>
      <c r="L17" s="177"/>
      <c r="M17" s="139" t="s">
        <v>1555</v>
      </c>
      <c r="N17" s="139" t="s">
        <v>1592</v>
      </c>
      <c r="O17" s="139" t="s">
        <v>1666</v>
      </c>
      <c r="P17" s="139" t="s">
        <v>1697</v>
      </c>
      <c r="Q17" s="139" t="s">
        <v>1752</v>
      </c>
    </row>
    <row r="18" spans="6:17" ht="15" x14ac:dyDescent="0.25">
      <c r="F18" s="175"/>
      <c r="G18" s="139" t="s">
        <v>387</v>
      </c>
      <c r="I18" s="176"/>
      <c r="J18" s="139" t="s">
        <v>996</v>
      </c>
      <c r="L18" s="177"/>
      <c r="M18" s="139" t="s">
        <v>1558</v>
      </c>
      <c r="N18" s="139" t="s">
        <v>1651</v>
      </c>
      <c r="O18" s="139" t="s">
        <v>891</v>
      </c>
      <c r="P18" s="139" t="s">
        <v>1700</v>
      </c>
      <c r="Q18" s="139" t="s">
        <v>1755</v>
      </c>
    </row>
    <row r="19" spans="6:17" ht="15" x14ac:dyDescent="0.25">
      <c r="F19" s="175"/>
      <c r="G19" s="139" t="s">
        <v>389</v>
      </c>
      <c r="I19" s="176"/>
      <c r="J19" s="139" t="s">
        <v>999</v>
      </c>
      <c r="L19" s="177"/>
      <c r="M19" s="139" t="s">
        <v>1561</v>
      </c>
      <c r="N19" s="139" t="s">
        <v>1654</v>
      </c>
      <c r="O19" s="139" t="s">
        <v>897</v>
      </c>
      <c r="P19" s="139" t="s">
        <v>1702</v>
      </c>
      <c r="Q19" s="139" t="s">
        <v>1758</v>
      </c>
    </row>
    <row r="20" spans="6:17" ht="15" x14ac:dyDescent="0.25">
      <c r="F20" s="175"/>
      <c r="G20" s="139" t="s">
        <v>539</v>
      </c>
      <c r="I20" s="176"/>
      <c r="J20" s="139" t="s">
        <v>1002</v>
      </c>
      <c r="L20" s="177"/>
      <c r="M20" s="139" t="s">
        <v>1564</v>
      </c>
      <c r="N20" s="139" t="s">
        <v>1657</v>
      </c>
      <c r="O20" s="139" t="s">
        <v>900</v>
      </c>
      <c r="P20" s="139" t="s">
        <v>1705</v>
      </c>
      <c r="Q20" s="139" t="s">
        <v>1761</v>
      </c>
    </row>
    <row r="21" spans="6:17" ht="15" x14ac:dyDescent="0.25">
      <c r="F21" s="175"/>
      <c r="G21" s="139" t="s">
        <v>571</v>
      </c>
      <c r="I21" s="176"/>
      <c r="J21" s="139" t="s">
        <v>1005</v>
      </c>
      <c r="L21" s="177"/>
      <c r="M21" s="139" t="s">
        <v>1567</v>
      </c>
      <c r="N21" s="139" t="s">
        <v>1660</v>
      </c>
      <c r="O21" s="139" t="s">
        <v>903</v>
      </c>
      <c r="P21" s="139" t="s">
        <v>1708</v>
      </c>
      <c r="Q21" s="139" t="s">
        <v>1764</v>
      </c>
    </row>
    <row r="22" spans="6:17" ht="15" x14ac:dyDescent="0.25">
      <c r="F22" s="175"/>
      <c r="G22" s="139" t="s">
        <v>888</v>
      </c>
      <c r="I22" s="176"/>
      <c r="J22" s="139" t="s">
        <v>1013</v>
      </c>
      <c r="L22" s="177"/>
      <c r="M22" s="139" t="s">
        <v>1648</v>
      </c>
      <c r="N22" s="139" t="s">
        <v>1663</v>
      </c>
      <c r="O22" s="139" t="s">
        <v>906</v>
      </c>
      <c r="P22" s="139" t="s">
        <v>1711</v>
      </c>
      <c r="Q22" s="139" t="s">
        <v>1767</v>
      </c>
    </row>
    <row r="23" spans="6:17" ht="15" x14ac:dyDescent="0.25">
      <c r="F23" s="175"/>
      <c r="G23" s="139" t="s">
        <v>894</v>
      </c>
      <c r="L23" s="177"/>
      <c r="M23" s="139" t="s">
        <v>436</v>
      </c>
      <c r="N23" s="139" t="s">
        <v>515</v>
      </c>
      <c r="O23" s="139" t="s">
        <v>909</v>
      </c>
      <c r="P23" s="139" t="s">
        <v>1714</v>
      </c>
      <c r="Q23" s="139" t="s">
        <v>1770</v>
      </c>
    </row>
    <row r="24" spans="6:17" ht="15" x14ac:dyDescent="0.25">
      <c r="F24" s="175"/>
      <c r="G24" s="139" t="s">
        <v>912</v>
      </c>
      <c r="L24" s="177"/>
      <c r="M24" s="139" t="s">
        <v>439</v>
      </c>
      <c r="N24" s="139" t="s">
        <v>1595</v>
      </c>
      <c r="O24" s="139" t="s">
        <v>939</v>
      </c>
      <c r="P24" s="139" t="s">
        <v>1716</v>
      </c>
      <c r="Q24" s="139" t="s">
        <v>1773</v>
      </c>
    </row>
    <row r="25" spans="6:17" ht="15" x14ac:dyDescent="0.25">
      <c r="F25" s="175"/>
      <c r="G25" s="139" t="s">
        <v>1545</v>
      </c>
      <c r="L25" s="177"/>
      <c r="M25" s="139" t="s">
        <v>442</v>
      </c>
      <c r="N25" s="139" t="s">
        <v>1598</v>
      </c>
      <c r="O25" s="139" t="s">
        <v>942</v>
      </c>
      <c r="P25" s="139" t="s">
        <v>959</v>
      </c>
      <c r="Q25" s="139" t="s">
        <v>1776</v>
      </c>
    </row>
  </sheetData>
  <mergeCells count="4">
    <mergeCell ref="F6:F13"/>
    <mergeCell ref="F14:F25"/>
    <mergeCell ref="I6:I22"/>
    <mergeCell ref="L6:L2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X766"/>
  <sheetViews>
    <sheetView showGridLines="0" view="pageBreakPreview" topLeftCell="E3" zoomScale="90" zoomScaleSheetLayoutView="90" workbookViewId="0">
      <pane ySplit="9" topLeftCell="A12" activePane="bottomLeft" state="frozen"/>
      <selection activeCell="A3" sqref="A3"/>
      <selection pane="bottomLeft" activeCell="T13" sqref="T13"/>
    </sheetView>
  </sheetViews>
  <sheetFormatPr defaultRowHeight="15" x14ac:dyDescent="0.25"/>
  <cols>
    <col min="1" max="1" width="2.7109375" customWidth="1"/>
    <col min="2" max="2" width="7.140625" style="3" bestFit="1" customWidth="1"/>
    <col min="3" max="3" width="12.7109375" style="4" bestFit="1" customWidth="1"/>
    <col min="4" max="4" width="14.140625" style="55" customWidth="1"/>
    <col min="5" max="5" width="42.5703125" style="55" customWidth="1"/>
    <col min="6" max="6" width="7.7109375" style="11" customWidth="1"/>
    <col min="7" max="7" width="13.85546875" style="8" customWidth="1"/>
    <col min="8" max="8" width="15.42578125" style="8" customWidth="1"/>
    <col min="9" max="9" width="16.140625" style="8" customWidth="1"/>
    <col min="10" max="10" width="18.7109375" style="8" hidden="1" customWidth="1"/>
    <col min="11" max="11" width="17.7109375" style="8" hidden="1" customWidth="1"/>
    <col min="12" max="12" width="18.7109375" style="8" hidden="1" customWidth="1"/>
    <col min="13" max="13" width="20.5703125" style="8" hidden="1" customWidth="1"/>
    <col min="14" max="14" width="14.85546875" style="8" hidden="1" customWidth="1"/>
    <col min="15" max="15" width="20.5703125" style="8" customWidth="1"/>
    <col min="16" max="16" width="14.85546875" style="8" customWidth="1"/>
    <col min="17" max="17" width="20.5703125" style="8" bestFit="1" customWidth="1"/>
    <col min="18" max="18" width="15.42578125" style="8" customWidth="1"/>
    <col min="19" max="19" width="17.7109375" style="8" bestFit="1" customWidth="1"/>
    <col min="20" max="20" width="15.42578125" style="8" customWidth="1"/>
    <col min="21" max="21" width="18.85546875" style="8" bestFit="1" customWidth="1"/>
    <col min="22" max="22" width="16.7109375" bestFit="1" customWidth="1"/>
    <col min="23" max="23" width="16" bestFit="1" customWidth="1"/>
    <col min="24" max="24" width="10.5703125" bestFit="1" customWidth="1"/>
  </cols>
  <sheetData>
    <row r="2" spans="2:24" ht="15.75" thickBot="1" x14ac:dyDescent="0.3"/>
    <row r="3" spans="2:24" ht="15" customHeight="1" x14ac:dyDescent="0.25">
      <c r="B3" s="89"/>
      <c r="C3" s="90"/>
      <c r="D3" s="91"/>
      <c r="E3" s="159" t="s">
        <v>0</v>
      </c>
      <c r="F3" s="160"/>
      <c r="G3" s="160"/>
      <c r="H3" s="160"/>
      <c r="I3" s="161"/>
      <c r="J3" s="165" t="s">
        <v>1</v>
      </c>
      <c r="K3" s="166"/>
      <c r="L3" s="166"/>
      <c r="M3" s="166"/>
      <c r="N3" s="166"/>
      <c r="O3" s="166"/>
      <c r="P3" s="166"/>
      <c r="Q3" s="166"/>
      <c r="R3" s="166"/>
      <c r="S3" s="167"/>
      <c r="T3" s="117"/>
      <c r="U3" s="118"/>
    </row>
    <row r="4" spans="2:24" ht="15" customHeight="1" x14ac:dyDescent="0.25">
      <c r="B4" s="66"/>
      <c r="D4" s="92"/>
      <c r="E4" s="162" t="s">
        <v>2</v>
      </c>
      <c r="F4" s="163"/>
      <c r="G4" s="163"/>
      <c r="H4" s="163"/>
      <c r="I4" s="164"/>
      <c r="J4" s="168"/>
      <c r="K4" s="169"/>
      <c r="L4" s="169"/>
      <c r="M4" s="169"/>
      <c r="N4" s="169"/>
      <c r="O4" s="169"/>
      <c r="P4" s="169"/>
      <c r="Q4" s="169"/>
      <c r="R4" s="169"/>
      <c r="S4" s="170"/>
      <c r="T4" s="119"/>
      <c r="U4" s="120"/>
      <c r="W4" s="130">
        <f>S9-(K9+M9)</f>
        <v>7919733.6400000099</v>
      </c>
    </row>
    <row r="5" spans="2:24" ht="15" customHeight="1" x14ac:dyDescent="0.25">
      <c r="B5" s="66"/>
      <c r="D5" s="92"/>
      <c r="E5" s="153" t="s">
        <v>3</v>
      </c>
      <c r="F5" s="154"/>
      <c r="G5" s="154"/>
      <c r="H5" s="154"/>
      <c r="I5" s="155"/>
      <c r="J5" s="168"/>
      <c r="K5" s="169"/>
      <c r="L5" s="169"/>
      <c r="M5" s="169"/>
      <c r="N5" s="169"/>
      <c r="O5" s="169"/>
      <c r="P5" s="169"/>
      <c r="Q5" s="169"/>
      <c r="R5" s="169"/>
      <c r="S5" s="170"/>
      <c r="T5" s="119"/>
      <c r="U5" s="120"/>
    </row>
    <row r="6" spans="2:24" ht="15.75" customHeight="1" thickBot="1" x14ac:dyDescent="0.3">
      <c r="B6" s="66"/>
      <c r="D6" s="92"/>
      <c r="E6" s="153"/>
      <c r="F6" s="154"/>
      <c r="G6" s="154"/>
      <c r="H6" s="154"/>
      <c r="I6" s="155"/>
      <c r="J6" s="171"/>
      <c r="K6" s="172"/>
      <c r="L6" s="172"/>
      <c r="M6" s="172"/>
      <c r="N6" s="172"/>
      <c r="O6" s="172"/>
      <c r="P6" s="172"/>
      <c r="Q6" s="172"/>
      <c r="R6" s="172"/>
      <c r="S6" s="173"/>
      <c r="T6" s="121"/>
      <c r="U6" s="122"/>
      <c r="V6" s="134"/>
    </row>
    <row r="7" spans="2:24" ht="15.75" customHeight="1" thickBot="1" x14ac:dyDescent="0.3">
      <c r="B7" s="93"/>
      <c r="C7" s="94"/>
      <c r="D7" s="95"/>
      <c r="E7" s="156" t="s">
        <v>4</v>
      </c>
      <c r="F7" s="157"/>
      <c r="G7" s="157"/>
      <c r="H7" s="157"/>
      <c r="I7" s="158"/>
      <c r="J7" s="128" t="s">
        <v>5</v>
      </c>
      <c r="K7" s="96" t="s">
        <v>6</v>
      </c>
      <c r="L7" s="128" t="s">
        <v>5</v>
      </c>
      <c r="M7" s="96" t="s">
        <v>1547</v>
      </c>
      <c r="N7" s="128" t="s">
        <v>5</v>
      </c>
      <c r="O7" s="96" t="s">
        <v>1548</v>
      </c>
      <c r="P7" s="128" t="s">
        <v>5</v>
      </c>
      <c r="Q7" s="96" t="s">
        <v>1645</v>
      </c>
      <c r="R7" s="97"/>
      <c r="S7" s="127" t="s">
        <v>7</v>
      </c>
      <c r="T7" s="150" t="s">
        <v>1646</v>
      </c>
      <c r="U7" s="150"/>
      <c r="V7" s="134"/>
    </row>
    <row r="8" spans="2:24" ht="6" customHeight="1" thickBot="1" x14ac:dyDescent="0.3">
      <c r="B8" s="66"/>
      <c r="D8" s="10"/>
      <c r="E8" s="5"/>
      <c r="F8" s="6"/>
      <c r="G8" s="1"/>
      <c r="H8" s="9"/>
      <c r="I8" s="131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132"/>
    </row>
    <row r="9" spans="2:24" ht="15" customHeight="1" x14ac:dyDescent="0.25">
      <c r="B9" s="102"/>
      <c r="C9" s="103"/>
      <c r="D9" s="103"/>
      <c r="E9" s="103"/>
      <c r="F9" s="104"/>
      <c r="G9" s="151" t="s">
        <v>8</v>
      </c>
      <c r="H9" s="152"/>
      <c r="I9" s="105">
        <f>SUBTOTAL(9,I12:I713)</f>
        <v>18732933.759999994</v>
      </c>
      <c r="J9" s="106"/>
      <c r="K9" s="107">
        <f>SUBTOTAL(9,K12:K713)-0.01</f>
        <v>5206801.341352025</v>
      </c>
      <c r="L9" s="106"/>
      <c r="M9" s="107">
        <f>SUBTOTAL(9,M12:M713)</f>
        <v>4604299.6399999969</v>
      </c>
      <c r="N9" s="106"/>
      <c r="O9" s="107">
        <f>SUBTOTAL(9,O12:O713)</f>
        <v>1494083.1100000008</v>
      </c>
      <c r="P9" s="106"/>
      <c r="Q9" s="107">
        <f>SUBTOTAL(9,Q12:Q713)</f>
        <v>6425650.5199999986</v>
      </c>
      <c r="R9" s="108" t="s">
        <v>9</v>
      </c>
      <c r="S9" s="107">
        <f>SUBTOTAL(9,S12:S713)</f>
        <v>17730834.621352032</v>
      </c>
      <c r="T9" s="109" t="s">
        <v>1813</v>
      </c>
      <c r="U9" s="110">
        <f>SUBTOTAL(9,U12:U713)</f>
        <v>1002099.1386479738</v>
      </c>
      <c r="V9" s="2"/>
      <c r="W9" s="126">
        <f>SUBTOTAL(9,M16:M713)</f>
        <v>4385070.0899999971</v>
      </c>
    </row>
    <row r="10" spans="2:24" x14ac:dyDescent="0.25">
      <c r="B10" s="111" t="s">
        <v>11</v>
      </c>
      <c r="C10" s="112" t="s">
        <v>12</v>
      </c>
      <c r="D10" s="112" t="s">
        <v>13</v>
      </c>
      <c r="E10" s="112" t="s">
        <v>14</v>
      </c>
      <c r="F10" s="113" t="s">
        <v>15</v>
      </c>
      <c r="G10" s="114" t="s">
        <v>16</v>
      </c>
      <c r="H10" s="114" t="s">
        <v>17</v>
      </c>
      <c r="I10" s="115" t="s">
        <v>18</v>
      </c>
      <c r="J10" s="114" t="s">
        <v>19</v>
      </c>
      <c r="K10" s="114" t="s">
        <v>20</v>
      </c>
      <c r="L10" s="114" t="s">
        <v>19</v>
      </c>
      <c r="M10" s="114" t="s">
        <v>20</v>
      </c>
      <c r="N10" s="114" t="s">
        <v>19</v>
      </c>
      <c r="O10" s="114" t="s">
        <v>20</v>
      </c>
      <c r="P10" s="114" t="s">
        <v>19</v>
      </c>
      <c r="Q10" s="114" t="s">
        <v>20</v>
      </c>
      <c r="R10" s="114" t="s">
        <v>19</v>
      </c>
      <c r="S10" s="114" t="s">
        <v>20</v>
      </c>
      <c r="T10" s="114" t="s">
        <v>19</v>
      </c>
      <c r="U10" s="116" t="s">
        <v>20</v>
      </c>
      <c r="V10" s="2"/>
      <c r="W10" s="125">
        <f>I9-I13</f>
        <v>17838119.259999994</v>
      </c>
      <c r="X10" s="123">
        <f>(W9/W10)*100</f>
        <v>24.582580854434756</v>
      </c>
    </row>
    <row r="11" spans="2:24" ht="14.25" customHeight="1" x14ac:dyDescent="0.25">
      <c r="B11" s="66"/>
      <c r="D11" s="98"/>
      <c r="E11" s="99"/>
      <c r="F11" s="100"/>
      <c r="G11" s="101"/>
      <c r="H11" s="101"/>
      <c r="I11" s="101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67"/>
    </row>
    <row r="12" spans="2:24" x14ac:dyDescent="0.25">
      <c r="B12" s="68"/>
      <c r="C12" s="13"/>
      <c r="D12" s="14" t="s">
        <v>21</v>
      </c>
      <c r="E12" s="14" t="s">
        <v>22</v>
      </c>
      <c r="F12" s="137"/>
      <c r="G12" s="16"/>
      <c r="H12" s="16"/>
      <c r="I12" s="16">
        <f>SUBTOTAL(9,I13)</f>
        <v>894814.5</v>
      </c>
      <c r="J12" s="17"/>
      <c r="K12" s="16"/>
      <c r="L12" s="17"/>
      <c r="M12" s="16"/>
      <c r="N12" s="17"/>
      <c r="O12" s="16"/>
      <c r="P12" s="17"/>
      <c r="Q12" s="16"/>
      <c r="R12" s="16"/>
      <c r="S12" s="16"/>
      <c r="T12" s="16"/>
      <c r="U12" s="84"/>
    </row>
    <row r="13" spans="2:24" ht="24" x14ac:dyDescent="0.25">
      <c r="B13" s="69" t="s">
        <v>23</v>
      </c>
      <c r="C13" s="18" t="s">
        <v>24</v>
      </c>
      <c r="D13" s="19" t="s">
        <v>25</v>
      </c>
      <c r="E13" s="20" t="s">
        <v>26</v>
      </c>
      <c r="F13" s="21" t="s">
        <v>27</v>
      </c>
      <c r="G13" s="22">
        <v>100</v>
      </c>
      <c r="H13" s="22">
        <v>8948.1449997933541</v>
      </c>
      <c r="I13" s="22">
        <f>ROUND(G13*H13,2)</f>
        <v>894814.5</v>
      </c>
      <c r="J13" s="124">
        <v>27.708862738321834</v>
      </c>
      <c r="K13" s="22">
        <f>ROUND($H13*J13,2)</f>
        <v>247942.92</v>
      </c>
      <c r="L13" s="129">
        <v>24.5</v>
      </c>
      <c r="M13" s="22">
        <f>ROUND($H13*L13,2)</f>
        <v>219229.55</v>
      </c>
      <c r="N13" s="129">
        <v>7.9510127518049822</v>
      </c>
      <c r="O13" s="22">
        <f>ROUND($H13*N13,2)</f>
        <v>71146.81</v>
      </c>
      <c r="P13" s="129">
        <v>39.840125165640941</v>
      </c>
      <c r="Q13" s="22">
        <f>ROUND($H13*P13,2)</f>
        <v>356495.22</v>
      </c>
      <c r="R13" s="22">
        <f>J13+L13+N13+P13</f>
        <v>100.00000065576776</v>
      </c>
      <c r="S13" s="22">
        <f>+M13+K13+O13+Q13</f>
        <v>894814.5</v>
      </c>
      <c r="T13" s="22">
        <f>G13-R13</f>
        <v>-6.5576776364650868E-7</v>
      </c>
      <c r="U13" s="85">
        <f>I13-S13</f>
        <v>0</v>
      </c>
      <c r="V13">
        <v>0</v>
      </c>
    </row>
    <row r="14" spans="2:24" x14ac:dyDescent="0.25">
      <c r="B14" s="68"/>
      <c r="C14" s="13"/>
      <c r="D14" s="14" t="s">
        <v>28</v>
      </c>
      <c r="E14" s="14" t="s">
        <v>29</v>
      </c>
      <c r="F14" s="137"/>
      <c r="G14" s="16"/>
      <c r="H14" s="16"/>
      <c r="I14" s="16">
        <f>SUBTOTAL(9,I15:I54)</f>
        <v>617340.09000000008</v>
      </c>
      <c r="J14" s="17"/>
      <c r="K14" s="16"/>
      <c r="L14" s="17">
        <v>0</v>
      </c>
      <c r="M14" s="16"/>
      <c r="N14" s="17">
        <v>0</v>
      </c>
      <c r="O14" s="16"/>
      <c r="P14" s="17">
        <v>0</v>
      </c>
      <c r="Q14" s="16"/>
      <c r="R14" s="16"/>
      <c r="S14" s="16"/>
      <c r="T14" s="16"/>
      <c r="U14" s="84"/>
      <c r="V14">
        <v>0</v>
      </c>
    </row>
    <row r="15" spans="2:24" x14ac:dyDescent="0.25">
      <c r="B15" s="70"/>
      <c r="C15" s="23"/>
      <c r="D15" s="24" t="s">
        <v>30</v>
      </c>
      <c r="E15" s="25" t="s">
        <v>31</v>
      </c>
      <c r="F15" s="26"/>
      <c r="G15" s="27"/>
      <c r="H15" s="27"/>
      <c r="I15" s="27">
        <f>SUBTOTAL(9,I16:I17)</f>
        <v>225529.41</v>
      </c>
      <c r="J15" s="27"/>
      <c r="K15" s="27">
        <f>SUBTOTAL(9,K16:K17)</f>
        <v>0</v>
      </c>
      <c r="L15" s="27">
        <v>0</v>
      </c>
      <c r="M15" s="27">
        <f>SUBTOTAL(9,M16:M17)</f>
        <v>102578.55</v>
      </c>
      <c r="N15" s="27">
        <v>0</v>
      </c>
      <c r="O15" s="27">
        <f>SUBTOTAL(9,O16:O17)</f>
        <v>43962.23</v>
      </c>
      <c r="P15" s="27">
        <v>0</v>
      </c>
      <c r="Q15" s="27">
        <f>SUBTOTAL(9,Q16:Q17)</f>
        <v>78988.63</v>
      </c>
      <c r="R15" s="27"/>
      <c r="S15" s="27">
        <f>SUBTOTAL(9,S16:S17)</f>
        <v>225529.41</v>
      </c>
      <c r="T15" s="27"/>
      <c r="U15" s="27">
        <f>SUBTOTAL(9,U16:U17)</f>
        <v>0</v>
      </c>
      <c r="V15">
        <v>0</v>
      </c>
    </row>
    <row r="16" spans="2:24" ht="24" x14ac:dyDescent="0.25">
      <c r="B16" s="69" t="s">
        <v>23</v>
      </c>
      <c r="C16" s="18" t="s">
        <v>24</v>
      </c>
      <c r="D16" s="19" t="s">
        <v>32</v>
      </c>
      <c r="E16" s="20" t="s">
        <v>33</v>
      </c>
      <c r="F16" s="21" t="s">
        <v>34</v>
      </c>
      <c r="G16" s="22">
        <v>0.99999999999999989</v>
      </c>
      <c r="H16" s="22">
        <v>146540.78</v>
      </c>
      <c r="I16" s="22">
        <f t="shared" ref="I16:I17" si="0">ROUND(G16*H16,2)</f>
        <v>146540.78</v>
      </c>
      <c r="J16" s="22"/>
      <c r="K16" s="22">
        <f t="shared" ref="K16:K17" si="1">ROUND($H16*J16,2)</f>
        <v>0</v>
      </c>
      <c r="L16" s="22">
        <v>0.7</v>
      </c>
      <c r="M16" s="22">
        <f t="shared" ref="M16:M17" si="2">ROUND($H16*L16,2)</f>
        <v>102578.55</v>
      </c>
      <c r="N16" s="22">
        <v>0.3</v>
      </c>
      <c r="O16" s="22">
        <f t="shared" ref="O16:O17" si="3">ROUND($H16*N16,2)</f>
        <v>43962.23</v>
      </c>
      <c r="P16" s="22">
        <v>0</v>
      </c>
      <c r="Q16" s="22">
        <f t="shared" ref="Q16:Q17" si="4">ROUND($H16*P16,2)</f>
        <v>0</v>
      </c>
      <c r="R16" s="22">
        <f t="shared" ref="R16:R17" si="5">J16+L16+N16+P16</f>
        <v>1</v>
      </c>
      <c r="S16" s="22">
        <f t="shared" ref="S16:S17" si="6">+M16+K16+O16+Q16</f>
        <v>146540.78</v>
      </c>
      <c r="T16" s="22">
        <f t="shared" ref="T16:T17" si="7">G16-R16</f>
        <v>0</v>
      </c>
      <c r="U16" s="85">
        <f t="shared" ref="U16:U17" si="8">I16-S16</f>
        <v>0</v>
      </c>
      <c r="V16">
        <v>0</v>
      </c>
    </row>
    <row r="17" spans="2:22" ht="24" x14ac:dyDescent="0.25">
      <c r="B17" s="69" t="s">
        <v>23</v>
      </c>
      <c r="C17" s="18" t="s">
        <v>24</v>
      </c>
      <c r="D17" s="19" t="s">
        <v>35</v>
      </c>
      <c r="E17" s="20" t="s">
        <v>36</v>
      </c>
      <c r="F17" s="21" t="s">
        <v>34</v>
      </c>
      <c r="G17" s="22">
        <v>1</v>
      </c>
      <c r="H17" s="22">
        <v>78988.634203138732</v>
      </c>
      <c r="I17" s="22">
        <f t="shared" si="0"/>
        <v>78988.63</v>
      </c>
      <c r="J17" s="22"/>
      <c r="K17" s="22">
        <f t="shared" si="1"/>
        <v>0</v>
      </c>
      <c r="L17" s="22">
        <v>0</v>
      </c>
      <c r="M17" s="22">
        <f t="shared" si="2"/>
        <v>0</v>
      </c>
      <c r="N17" s="22">
        <v>0</v>
      </c>
      <c r="O17" s="22">
        <f t="shared" si="3"/>
        <v>0</v>
      </c>
      <c r="P17" s="22">
        <v>1</v>
      </c>
      <c r="Q17" s="22">
        <f t="shared" si="4"/>
        <v>78988.63</v>
      </c>
      <c r="R17" s="22">
        <f t="shared" si="5"/>
        <v>1</v>
      </c>
      <c r="S17" s="22">
        <f t="shared" si="6"/>
        <v>78988.63</v>
      </c>
      <c r="T17" s="22">
        <f t="shared" si="7"/>
        <v>0</v>
      </c>
      <c r="U17" s="85">
        <f t="shared" si="8"/>
        <v>0</v>
      </c>
      <c r="V17">
        <v>0</v>
      </c>
    </row>
    <row r="18" spans="2:22" x14ac:dyDescent="0.25">
      <c r="B18" s="70"/>
      <c r="C18" s="23"/>
      <c r="D18" s="24" t="s">
        <v>37</v>
      </c>
      <c r="E18" s="28" t="s">
        <v>38</v>
      </c>
      <c r="F18" s="29"/>
      <c r="G18" s="27">
        <v>0</v>
      </c>
      <c r="H18" s="27"/>
      <c r="I18" s="27">
        <f>SUBTOTAL(9,I19:I30)</f>
        <v>267175.23</v>
      </c>
      <c r="J18" s="27"/>
      <c r="K18" s="27">
        <f>SUBTOTAL(9,K19:K30)</f>
        <v>267175.23</v>
      </c>
      <c r="L18" s="27">
        <v>0</v>
      </c>
      <c r="M18" s="27">
        <f>SUBTOTAL(9,M19:M30)</f>
        <v>0</v>
      </c>
      <c r="N18" s="27">
        <v>0</v>
      </c>
      <c r="O18" s="27">
        <f>SUBTOTAL(9,O19:O30)</f>
        <v>0</v>
      </c>
      <c r="P18" s="27">
        <v>0</v>
      </c>
      <c r="Q18" s="27">
        <f>SUBTOTAL(9,Q19:Q30)</f>
        <v>0</v>
      </c>
      <c r="R18" s="27"/>
      <c r="S18" s="27">
        <f>SUBTOTAL(9,S19:S30)</f>
        <v>267175.23</v>
      </c>
      <c r="T18" s="27"/>
      <c r="U18" s="86">
        <f>SUBTOTAL(9,U19:U30)</f>
        <v>0</v>
      </c>
      <c r="V18">
        <v>0</v>
      </c>
    </row>
    <row r="19" spans="2:22" ht="24" x14ac:dyDescent="0.25">
      <c r="B19" s="69" t="s">
        <v>39</v>
      </c>
      <c r="C19" s="18" t="s">
        <v>40</v>
      </c>
      <c r="D19" s="19" t="s">
        <v>41</v>
      </c>
      <c r="E19" s="20" t="s">
        <v>42</v>
      </c>
      <c r="F19" s="21" t="s">
        <v>43</v>
      </c>
      <c r="G19" s="22">
        <v>3</v>
      </c>
      <c r="H19" s="22">
        <v>9138.4579999993239</v>
      </c>
      <c r="I19" s="22">
        <f>ROUND(G19*H19,2)</f>
        <v>27415.37</v>
      </c>
      <c r="J19" s="22">
        <v>3</v>
      </c>
      <c r="K19" s="22">
        <f t="shared" ref="K19:K30" si="9">ROUND($H19*J19,2)</f>
        <v>27415.37</v>
      </c>
      <c r="L19" s="22"/>
      <c r="M19" s="22">
        <f t="shared" ref="M19:M30" si="10">ROUND($H19*L19,2)</f>
        <v>0</v>
      </c>
      <c r="N19" s="22"/>
      <c r="O19" s="22">
        <f t="shared" ref="O19:O30" si="11">ROUND($H19*N19,2)</f>
        <v>0</v>
      </c>
      <c r="P19" s="22"/>
      <c r="Q19" s="22">
        <f t="shared" ref="Q19:Q30" si="12">ROUND($H19*P19,2)</f>
        <v>0</v>
      </c>
      <c r="R19" s="22">
        <f t="shared" ref="R19:R30" si="13">J19+L19+N19+P19</f>
        <v>3</v>
      </c>
      <c r="S19" s="22">
        <f t="shared" ref="S19:S30" si="14">+M19+K19+O19+Q19</f>
        <v>27415.37</v>
      </c>
      <c r="T19" s="22">
        <f t="shared" ref="T19:T30" si="15">G19-R19</f>
        <v>0</v>
      </c>
      <c r="U19" s="85">
        <f t="shared" ref="U19:U30" si="16">I19-S19</f>
        <v>0</v>
      </c>
      <c r="V19">
        <v>0</v>
      </c>
    </row>
    <row r="20" spans="2:22" ht="24" x14ac:dyDescent="0.25">
      <c r="B20" s="69" t="s">
        <v>39</v>
      </c>
      <c r="C20" s="18" t="s">
        <v>44</v>
      </c>
      <c r="D20" s="19" t="s">
        <v>45</v>
      </c>
      <c r="E20" s="20" t="s">
        <v>46</v>
      </c>
      <c r="F20" s="21" t="s">
        <v>47</v>
      </c>
      <c r="G20" s="22">
        <v>83</v>
      </c>
      <c r="H20" s="22">
        <v>480.75599999999997</v>
      </c>
      <c r="I20" s="22">
        <f t="shared" ref="I20:I30" si="17">ROUND(G20*H20,2)</f>
        <v>39902.75</v>
      </c>
      <c r="J20" s="22">
        <v>83</v>
      </c>
      <c r="K20" s="22">
        <f t="shared" si="9"/>
        <v>39902.75</v>
      </c>
      <c r="L20" s="22"/>
      <c r="M20" s="22">
        <f t="shared" si="10"/>
        <v>0</v>
      </c>
      <c r="N20" s="22"/>
      <c r="O20" s="22">
        <f t="shared" si="11"/>
        <v>0</v>
      </c>
      <c r="P20" s="22"/>
      <c r="Q20" s="22">
        <f t="shared" si="12"/>
        <v>0</v>
      </c>
      <c r="R20" s="22">
        <f t="shared" si="13"/>
        <v>83</v>
      </c>
      <c r="S20" s="22">
        <f t="shared" si="14"/>
        <v>39902.75</v>
      </c>
      <c r="T20" s="22">
        <f t="shared" si="15"/>
        <v>0</v>
      </c>
      <c r="U20" s="85">
        <f t="shared" si="16"/>
        <v>0</v>
      </c>
      <c r="V20">
        <v>0</v>
      </c>
    </row>
    <row r="21" spans="2:22" ht="24" x14ac:dyDescent="0.25">
      <c r="B21" s="69" t="s">
        <v>39</v>
      </c>
      <c r="C21" s="18" t="s">
        <v>48</v>
      </c>
      <c r="D21" s="19" t="s">
        <v>49</v>
      </c>
      <c r="E21" s="20" t="s">
        <v>50</v>
      </c>
      <c r="F21" s="21" t="s">
        <v>47</v>
      </c>
      <c r="G21" s="22">
        <v>83</v>
      </c>
      <c r="H21" s="22">
        <v>363.06000000000006</v>
      </c>
      <c r="I21" s="22">
        <f t="shared" si="17"/>
        <v>30133.98</v>
      </c>
      <c r="J21" s="22">
        <v>83</v>
      </c>
      <c r="K21" s="22">
        <f t="shared" si="9"/>
        <v>30133.98</v>
      </c>
      <c r="L21" s="22"/>
      <c r="M21" s="22">
        <f t="shared" si="10"/>
        <v>0</v>
      </c>
      <c r="N21" s="22"/>
      <c r="O21" s="22">
        <f t="shared" si="11"/>
        <v>0</v>
      </c>
      <c r="P21" s="22"/>
      <c r="Q21" s="22">
        <f t="shared" si="12"/>
        <v>0</v>
      </c>
      <c r="R21" s="22">
        <f t="shared" si="13"/>
        <v>83</v>
      </c>
      <c r="S21" s="22">
        <f t="shared" si="14"/>
        <v>30133.98</v>
      </c>
      <c r="T21" s="22">
        <f t="shared" si="15"/>
        <v>0</v>
      </c>
      <c r="U21" s="85">
        <f t="shared" si="16"/>
        <v>0</v>
      </c>
      <c r="V21">
        <v>0</v>
      </c>
    </row>
    <row r="22" spans="2:22" ht="24" x14ac:dyDescent="0.25">
      <c r="B22" s="69" t="s">
        <v>39</v>
      </c>
      <c r="C22" s="18" t="s">
        <v>51</v>
      </c>
      <c r="D22" s="19" t="s">
        <v>52</v>
      </c>
      <c r="E22" s="20" t="s">
        <v>53</v>
      </c>
      <c r="F22" s="21" t="s">
        <v>47</v>
      </c>
      <c r="G22" s="22">
        <v>86</v>
      </c>
      <c r="H22" s="22">
        <v>203.60399999999998</v>
      </c>
      <c r="I22" s="22">
        <f t="shared" si="17"/>
        <v>17509.939999999999</v>
      </c>
      <c r="J22" s="22">
        <v>86</v>
      </c>
      <c r="K22" s="22">
        <f t="shared" si="9"/>
        <v>17509.939999999999</v>
      </c>
      <c r="L22" s="22"/>
      <c r="M22" s="22">
        <f t="shared" si="10"/>
        <v>0</v>
      </c>
      <c r="N22" s="22"/>
      <c r="O22" s="22">
        <f t="shared" si="11"/>
        <v>0</v>
      </c>
      <c r="P22" s="22"/>
      <c r="Q22" s="22">
        <f t="shared" si="12"/>
        <v>0</v>
      </c>
      <c r="R22" s="22">
        <f t="shared" si="13"/>
        <v>86</v>
      </c>
      <c r="S22" s="22">
        <f t="shared" si="14"/>
        <v>17509.939999999999</v>
      </c>
      <c r="T22" s="22">
        <f t="shared" si="15"/>
        <v>0</v>
      </c>
      <c r="U22" s="85">
        <f t="shared" si="16"/>
        <v>0</v>
      </c>
      <c r="V22">
        <v>0</v>
      </c>
    </row>
    <row r="23" spans="2:22" ht="24" x14ac:dyDescent="0.25">
      <c r="B23" s="69" t="s">
        <v>39</v>
      </c>
      <c r="C23" s="18" t="s">
        <v>54</v>
      </c>
      <c r="D23" s="19" t="s">
        <v>55</v>
      </c>
      <c r="E23" s="20" t="s">
        <v>56</v>
      </c>
      <c r="F23" s="21" t="s">
        <v>43</v>
      </c>
      <c r="G23" s="22">
        <v>3</v>
      </c>
      <c r="H23" s="22">
        <v>1672.9560000000001</v>
      </c>
      <c r="I23" s="22">
        <f t="shared" si="17"/>
        <v>5018.87</v>
      </c>
      <c r="J23" s="22">
        <v>3</v>
      </c>
      <c r="K23" s="22">
        <f t="shared" si="9"/>
        <v>5018.87</v>
      </c>
      <c r="L23" s="22"/>
      <c r="M23" s="22">
        <f t="shared" si="10"/>
        <v>0</v>
      </c>
      <c r="N23" s="22"/>
      <c r="O23" s="22">
        <f t="shared" si="11"/>
        <v>0</v>
      </c>
      <c r="P23" s="22"/>
      <c r="Q23" s="22">
        <f t="shared" si="12"/>
        <v>0</v>
      </c>
      <c r="R23" s="22">
        <f t="shared" si="13"/>
        <v>3</v>
      </c>
      <c r="S23" s="22">
        <f t="shared" si="14"/>
        <v>5018.87</v>
      </c>
      <c r="T23" s="22">
        <f t="shared" si="15"/>
        <v>0</v>
      </c>
      <c r="U23" s="85">
        <f t="shared" si="16"/>
        <v>0</v>
      </c>
      <c r="V23">
        <v>0</v>
      </c>
    </row>
    <row r="24" spans="2:22" ht="24" x14ac:dyDescent="0.25">
      <c r="B24" s="69" t="s">
        <v>39</v>
      </c>
      <c r="C24" s="18" t="s">
        <v>57</v>
      </c>
      <c r="D24" s="19" t="s">
        <v>58</v>
      </c>
      <c r="E24" s="20" t="s">
        <v>59</v>
      </c>
      <c r="F24" s="21" t="s">
        <v>43</v>
      </c>
      <c r="G24" s="22">
        <v>3</v>
      </c>
      <c r="H24" s="22">
        <v>309.096</v>
      </c>
      <c r="I24" s="22">
        <f t="shared" si="17"/>
        <v>927.29</v>
      </c>
      <c r="J24" s="22">
        <v>3</v>
      </c>
      <c r="K24" s="22">
        <f t="shared" si="9"/>
        <v>927.29</v>
      </c>
      <c r="L24" s="22"/>
      <c r="M24" s="22">
        <f t="shared" si="10"/>
        <v>0</v>
      </c>
      <c r="N24" s="22"/>
      <c r="O24" s="22">
        <f t="shared" si="11"/>
        <v>0</v>
      </c>
      <c r="P24" s="22"/>
      <c r="Q24" s="22">
        <f t="shared" si="12"/>
        <v>0</v>
      </c>
      <c r="R24" s="22">
        <f t="shared" si="13"/>
        <v>3</v>
      </c>
      <c r="S24" s="22">
        <f t="shared" si="14"/>
        <v>927.29</v>
      </c>
      <c r="T24" s="22">
        <f t="shared" si="15"/>
        <v>0</v>
      </c>
      <c r="U24" s="85">
        <f t="shared" si="16"/>
        <v>0</v>
      </c>
      <c r="V24">
        <v>0</v>
      </c>
    </row>
    <row r="25" spans="2:22" ht="24" x14ac:dyDescent="0.25">
      <c r="B25" s="69" t="s">
        <v>39</v>
      </c>
      <c r="C25" s="18" t="s">
        <v>60</v>
      </c>
      <c r="D25" s="19" t="s">
        <v>61</v>
      </c>
      <c r="E25" s="20" t="s">
        <v>62</v>
      </c>
      <c r="F25" s="21" t="s">
        <v>43</v>
      </c>
      <c r="G25" s="22">
        <v>3</v>
      </c>
      <c r="H25" s="22">
        <v>2485.3560000000002</v>
      </c>
      <c r="I25" s="22">
        <f t="shared" si="17"/>
        <v>7456.07</v>
      </c>
      <c r="J25" s="22">
        <v>3</v>
      </c>
      <c r="K25" s="22">
        <f t="shared" si="9"/>
        <v>7456.07</v>
      </c>
      <c r="L25" s="22"/>
      <c r="M25" s="22">
        <f t="shared" si="10"/>
        <v>0</v>
      </c>
      <c r="N25" s="22"/>
      <c r="O25" s="22">
        <f t="shared" si="11"/>
        <v>0</v>
      </c>
      <c r="P25" s="22"/>
      <c r="Q25" s="22">
        <f t="shared" si="12"/>
        <v>0</v>
      </c>
      <c r="R25" s="22">
        <f t="shared" si="13"/>
        <v>3</v>
      </c>
      <c r="S25" s="22">
        <f t="shared" si="14"/>
        <v>7456.07</v>
      </c>
      <c r="T25" s="22">
        <f t="shared" si="15"/>
        <v>0</v>
      </c>
      <c r="U25" s="85">
        <f t="shared" si="16"/>
        <v>0</v>
      </c>
      <c r="V25">
        <v>0</v>
      </c>
    </row>
    <row r="26" spans="2:22" ht="24" x14ac:dyDescent="0.25">
      <c r="B26" s="69" t="s">
        <v>39</v>
      </c>
      <c r="C26" s="18" t="s">
        <v>63</v>
      </c>
      <c r="D26" s="19" t="s">
        <v>64</v>
      </c>
      <c r="E26" s="20" t="s">
        <v>65</v>
      </c>
      <c r="F26" s="21" t="s">
        <v>47</v>
      </c>
      <c r="G26" s="22">
        <v>10</v>
      </c>
      <c r="H26" s="22">
        <v>243.648</v>
      </c>
      <c r="I26" s="22">
        <f t="shared" si="17"/>
        <v>2436.48</v>
      </c>
      <c r="J26" s="22">
        <v>10</v>
      </c>
      <c r="K26" s="22">
        <f t="shared" si="9"/>
        <v>2436.48</v>
      </c>
      <c r="L26" s="22">
        <v>0</v>
      </c>
      <c r="M26" s="22">
        <f t="shared" si="10"/>
        <v>0</v>
      </c>
      <c r="N26" s="22">
        <v>0</v>
      </c>
      <c r="O26" s="22">
        <f t="shared" si="11"/>
        <v>0</v>
      </c>
      <c r="P26" s="22">
        <v>0</v>
      </c>
      <c r="Q26" s="22">
        <f t="shared" si="12"/>
        <v>0</v>
      </c>
      <c r="R26" s="22">
        <f t="shared" si="13"/>
        <v>10</v>
      </c>
      <c r="S26" s="22">
        <f t="shared" si="14"/>
        <v>2436.48</v>
      </c>
      <c r="T26" s="22">
        <f t="shared" si="15"/>
        <v>0</v>
      </c>
      <c r="U26" s="85">
        <f t="shared" si="16"/>
        <v>0</v>
      </c>
      <c r="V26">
        <v>0</v>
      </c>
    </row>
    <row r="27" spans="2:22" ht="36" x14ac:dyDescent="0.25">
      <c r="B27" s="69" t="s">
        <v>39</v>
      </c>
      <c r="C27" s="18" t="s">
        <v>66</v>
      </c>
      <c r="D27" s="19" t="s">
        <v>67</v>
      </c>
      <c r="E27" s="20" t="s">
        <v>68</v>
      </c>
      <c r="F27" s="21" t="s">
        <v>47</v>
      </c>
      <c r="G27" s="22">
        <v>565.4</v>
      </c>
      <c r="H27" s="22">
        <v>241.2</v>
      </c>
      <c r="I27" s="22">
        <f t="shared" si="17"/>
        <v>136374.48000000001</v>
      </c>
      <c r="J27" s="22">
        <v>565.4</v>
      </c>
      <c r="K27" s="22">
        <f t="shared" si="9"/>
        <v>136374.48000000001</v>
      </c>
      <c r="L27" s="22"/>
      <c r="M27" s="22">
        <f t="shared" si="10"/>
        <v>0</v>
      </c>
      <c r="N27" s="22"/>
      <c r="O27" s="22">
        <f t="shared" si="11"/>
        <v>0</v>
      </c>
      <c r="P27" s="22"/>
      <c r="Q27" s="22">
        <f t="shared" si="12"/>
        <v>0</v>
      </c>
      <c r="R27" s="22">
        <f t="shared" si="13"/>
        <v>565.4</v>
      </c>
      <c r="S27" s="22">
        <f t="shared" si="14"/>
        <v>136374.48000000001</v>
      </c>
      <c r="T27" s="22">
        <f t="shared" si="15"/>
        <v>0</v>
      </c>
      <c r="U27" s="85">
        <f t="shared" si="16"/>
        <v>0</v>
      </c>
      <c r="V27">
        <v>0</v>
      </c>
    </row>
    <row r="28" spans="2:22" ht="24" x14ac:dyDescent="0.25">
      <c r="B28" s="69" t="s">
        <v>39</v>
      </c>
      <c r="C28" s="18" t="s">
        <v>69</v>
      </c>
      <c r="D28" s="19" t="s">
        <v>70</v>
      </c>
      <c r="E28" s="20" t="s">
        <v>71</v>
      </c>
      <c r="F28" s="21" t="s">
        <v>43</v>
      </c>
      <c r="G28" s="22">
        <v>0</v>
      </c>
      <c r="H28" s="22">
        <v>7409.7240000000002</v>
      </c>
      <c r="I28" s="22">
        <f t="shared" si="17"/>
        <v>0</v>
      </c>
      <c r="J28" s="22"/>
      <c r="K28" s="22">
        <f t="shared" si="9"/>
        <v>0</v>
      </c>
      <c r="L28" s="22">
        <v>0</v>
      </c>
      <c r="M28" s="22">
        <f t="shared" si="10"/>
        <v>0</v>
      </c>
      <c r="N28" s="22">
        <v>0</v>
      </c>
      <c r="O28" s="22">
        <f t="shared" si="11"/>
        <v>0</v>
      </c>
      <c r="P28" s="22">
        <v>0</v>
      </c>
      <c r="Q28" s="22">
        <f t="shared" si="12"/>
        <v>0</v>
      </c>
      <c r="R28" s="22">
        <f t="shared" si="13"/>
        <v>0</v>
      </c>
      <c r="S28" s="22">
        <f t="shared" si="14"/>
        <v>0</v>
      </c>
      <c r="T28" s="22">
        <f t="shared" si="15"/>
        <v>0</v>
      </c>
      <c r="U28" s="85">
        <f t="shared" si="16"/>
        <v>0</v>
      </c>
      <c r="V28">
        <v>0</v>
      </c>
    </row>
    <row r="29" spans="2:22" ht="24" x14ac:dyDescent="0.25">
      <c r="B29" s="69" t="s">
        <v>39</v>
      </c>
      <c r="C29" s="18" t="s">
        <v>72</v>
      </c>
      <c r="D29" s="19" t="s">
        <v>73</v>
      </c>
      <c r="E29" s="20" t="s">
        <v>74</v>
      </c>
      <c r="F29" s="21" t="s">
        <v>75</v>
      </c>
      <c r="G29" s="22">
        <v>0</v>
      </c>
      <c r="H29" s="22">
        <v>352.78800000000007</v>
      </c>
      <c r="I29" s="22">
        <f t="shared" si="17"/>
        <v>0</v>
      </c>
      <c r="J29" s="22"/>
      <c r="K29" s="22">
        <f t="shared" si="9"/>
        <v>0</v>
      </c>
      <c r="L29" s="22">
        <v>0</v>
      </c>
      <c r="M29" s="22">
        <f t="shared" si="10"/>
        <v>0</v>
      </c>
      <c r="N29" s="22">
        <v>0</v>
      </c>
      <c r="O29" s="22">
        <f t="shared" si="11"/>
        <v>0</v>
      </c>
      <c r="P29" s="22">
        <v>0</v>
      </c>
      <c r="Q29" s="22">
        <f t="shared" si="12"/>
        <v>0</v>
      </c>
      <c r="R29" s="22">
        <f t="shared" si="13"/>
        <v>0</v>
      </c>
      <c r="S29" s="22">
        <f t="shared" si="14"/>
        <v>0</v>
      </c>
      <c r="T29" s="22">
        <f t="shared" si="15"/>
        <v>0</v>
      </c>
      <c r="U29" s="85">
        <f t="shared" si="16"/>
        <v>0</v>
      </c>
      <c r="V29">
        <v>0</v>
      </c>
    </row>
    <row r="30" spans="2:22" ht="24" x14ac:dyDescent="0.25">
      <c r="B30" s="69" t="s">
        <v>39</v>
      </c>
      <c r="C30" s="18" t="s">
        <v>76</v>
      </c>
      <c r="D30" s="19" t="s">
        <v>77</v>
      </c>
      <c r="E30" s="20" t="s">
        <v>78</v>
      </c>
      <c r="F30" s="21" t="s">
        <v>43</v>
      </c>
      <c r="G30" s="22">
        <v>0</v>
      </c>
      <c r="H30" s="22">
        <v>1609.2</v>
      </c>
      <c r="I30" s="22">
        <f t="shared" si="17"/>
        <v>0</v>
      </c>
      <c r="J30" s="22"/>
      <c r="K30" s="22">
        <f t="shared" si="9"/>
        <v>0</v>
      </c>
      <c r="L30" s="22">
        <v>0</v>
      </c>
      <c r="M30" s="22">
        <f t="shared" si="10"/>
        <v>0</v>
      </c>
      <c r="N30" s="22">
        <v>0</v>
      </c>
      <c r="O30" s="22">
        <f t="shared" si="11"/>
        <v>0</v>
      </c>
      <c r="P30" s="22">
        <v>0</v>
      </c>
      <c r="Q30" s="22">
        <f t="shared" si="12"/>
        <v>0</v>
      </c>
      <c r="R30" s="22">
        <f t="shared" si="13"/>
        <v>0</v>
      </c>
      <c r="S30" s="22">
        <f t="shared" si="14"/>
        <v>0</v>
      </c>
      <c r="T30" s="22">
        <f t="shared" si="15"/>
        <v>0</v>
      </c>
      <c r="U30" s="85">
        <f t="shared" si="16"/>
        <v>0</v>
      </c>
      <c r="V30">
        <v>0</v>
      </c>
    </row>
    <row r="31" spans="2:22" x14ac:dyDescent="0.25">
      <c r="B31" s="71"/>
      <c r="C31" s="30"/>
      <c r="D31" s="31" t="s">
        <v>79</v>
      </c>
      <c r="E31" s="31" t="s">
        <v>80</v>
      </c>
      <c r="F31" s="32"/>
      <c r="G31" s="33">
        <v>0</v>
      </c>
      <c r="H31" s="33"/>
      <c r="I31" s="33">
        <f>SUBTOTAL(9,I32:I36)</f>
        <v>30450</v>
      </c>
      <c r="J31" s="33"/>
      <c r="K31" s="33">
        <f>SUBTOTAL(9,K32:K36)</f>
        <v>10150</v>
      </c>
      <c r="L31" s="33"/>
      <c r="M31" s="33">
        <f>SUBTOTAL(9,M32:M36)</f>
        <v>10150</v>
      </c>
      <c r="N31" s="33"/>
      <c r="O31" s="33">
        <f>SUBTOTAL(9,O32:O36)</f>
        <v>10150</v>
      </c>
      <c r="P31" s="33"/>
      <c r="Q31" s="33">
        <f>SUBTOTAL(9,Q32:Q36)</f>
        <v>0</v>
      </c>
      <c r="R31" s="33"/>
      <c r="S31" s="33">
        <f>SUBTOTAL(9,S32:S36)</f>
        <v>30450</v>
      </c>
      <c r="T31" s="33"/>
      <c r="U31" s="87">
        <f>SUBTOTAL(9,U32:U36)</f>
        <v>0</v>
      </c>
      <c r="V31">
        <v>0</v>
      </c>
    </row>
    <row r="32" spans="2:22" ht="24" x14ac:dyDescent="0.25">
      <c r="B32" s="69" t="s">
        <v>23</v>
      </c>
      <c r="C32" s="18" t="s">
        <v>81</v>
      </c>
      <c r="D32" s="19" t="s">
        <v>82</v>
      </c>
      <c r="E32" s="20" t="s">
        <v>83</v>
      </c>
      <c r="F32" s="21" t="s">
        <v>84</v>
      </c>
      <c r="G32" s="22">
        <v>3</v>
      </c>
      <c r="H32" s="22">
        <v>1250</v>
      </c>
      <c r="I32" s="22">
        <f t="shared" ref="I32:I36" si="18">ROUND(G32*H32,2)</f>
        <v>3750</v>
      </c>
      <c r="J32" s="22">
        <v>1</v>
      </c>
      <c r="K32" s="22">
        <f t="shared" ref="K32:K36" si="19">ROUND($H32*J32,2)</f>
        <v>1250</v>
      </c>
      <c r="L32" s="22">
        <v>1</v>
      </c>
      <c r="M32" s="22">
        <f t="shared" ref="M32:M36" si="20">ROUND($H32*L32,2)</f>
        <v>1250</v>
      </c>
      <c r="N32" s="22">
        <v>1</v>
      </c>
      <c r="O32" s="22">
        <f t="shared" ref="O32:O36" si="21">ROUND($H32*N32,2)</f>
        <v>1250</v>
      </c>
      <c r="P32" s="22"/>
      <c r="Q32" s="22">
        <f t="shared" ref="Q32:Q36" si="22">ROUND($H32*P32,2)</f>
        <v>0</v>
      </c>
      <c r="R32" s="22">
        <f t="shared" ref="R32:R36" si="23">J32+L32+N32+P32</f>
        <v>3</v>
      </c>
      <c r="S32" s="22">
        <f t="shared" ref="S32:S36" si="24">+M32+K32+O32+Q32</f>
        <v>3750</v>
      </c>
      <c r="T32" s="22">
        <f t="shared" ref="T32:T36" si="25">G32-R32</f>
        <v>0</v>
      </c>
      <c r="U32" s="85">
        <f t="shared" ref="U32:U36" si="26">I32-S32</f>
        <v>0</v>
      </c>
      <c r="V32">
        <v>0</v>
      </c>
    </row>
    <row r="33" spans="2:22" ht="24" x14ac:dyDescent="0.25">
      <c r="B33" s="69" t="s">
        <v>23</v>
      </c>
      <c r="C33" s="18" t="s">
        <v>85</v>
      </c>
      <c r="D33" s="19" t="s">
        <v>86</v>
      </c>
      <c r="E33" s="20" t="s">
        <v>87</v>
      </c>
      <c r="F33" s="21" t="s">
        <v>84</v>
      </c>
      <c r="G33" s="22">
        <v>3</v>
      </c>
      <c r="H33" s="22">
        <v>3500</v>
      </c>
      <c r="I33" s="22">
        <f t="shared" si="18"/>
        <v>10500</v>
      </c>
      <c r="J33" s="22">
        <v>1</v>
      </c>
      <c r="K33" s="22">
        <f t="shared" si="19"/>
        <v>3500</v>
      </c>
      <c r="L33" s="22">
        <v>1</v>
      </c>
      <c r="M33" s="22">
        <f t="shared" si="20"/>
        <v>3500</v>
      </c>
      <c r="N33" s="22">
        <v>1</v>
      </c>
      <c r="O33" s="22">
        <f t="shared" si="21"/>
        <v>3500</v>
      </c>
      <c r="P33" s="22"/>
      <c r="Q33" s="22">
        <f t="shared" si="22"/>
        <v>0</v>
      </c>
      <c r="R33" s="22">
        <f t="shared" si="23"/>
        <v>3</v>
      </c>
      <c r="S33" s="22">
        <f t="shared" si="24"/>
        <v>10500</v>
      </c>
      <c r="T33" s="22">
        <f t="shared" si="25"/>
        <v>0</v>
      </c>
      <c r="U33" s="85">
        <f t="shared" si="26"/>
        <v>0</v>
      </c>
      <c r="V33">
        <v>0</v>
      </c>
    </row>
    <row r="34" spans="2:22" ht="24" x14ac:dyDescent="0.25">
      <c r="B34" s="69" t="s">
        <v>23</v>
      </c>
      <c r="C34" s="18" t="s">
        <v>88</v>
      </c>
      <c r="D34" s="19" t="s">
        <v>89</v>
      </c>
      <c r="E34" s="20" t="s">
        <v>90</v>
      </c>
      <c r="F34" s="21" t="s">
        <v>84</v>
      </c>
      <c r="G34" s="22">
        <v>3</v>
      </c>
      <c r="H34" s="22">
        <v>1200</v>
      </c>
      <c r="I34" s="22">
        <f t="shared" si="18"/>
        <v>3600</v>
      </c>
      <c r="J34" s="22">
        <v>1</v>
      </c>
      <c r="K34" s="22">
        <f t="shared" si="19"/>
        <v>1200</v>
      </c>
      <c r="L34" s="22">
        <v>1</v>
      </c>
      <c r="M34" s="22">
        <f t="shared" si="20"/>
        <v>1200</v>
      </c>
      <c r="N34" s="22">
        <v>1</v>
      </c>
      <c r="O34" s="22">
        <f t="shared" si="21"/>
        <v>1200</v>
      </c>
      <c r="P34" s="22"/>
      <c r="Q34" s="22">
        <f t="shared" si="22"/>
        <v>0</v>
      </c>
      <c r="R34" s="22">
        <f t="shared" si="23"/>
        <v>3</v>
      </c>
      <c r="S34" s="22">
        <f t="shared" si="24"/>
        <v>3600</v>
      </c>
      <c r="T34" s="22">
        <f t="shared" si="25"/>
        <v>0</v>
      </c>
      <c r="U34" s="85">
        <f t="shared" si="26"/>
        <v>0</v>
      </c>
      <c r="V34">
        <v>0</v>
      </c>
    </row>
    <row r="35" spans="2:22" ht="24" x14ac:dyDescent="0.25">
      <c r="B35" s="69" t="s">
        <v>23</v>
      </c>
      <c r="C35" s="18" t="s">
        <v>91</v>
      </c>
      <c r="D35" s="19" t="s">
        <v>92</v>
      </c>
      <c r="E35" s="20" t="s">
        <v>93</v>
      </c>
      <c r="F35" s="21" t="s">
        <v>84</v>
      </c>
      <c r="G35" s="22">
        <v>3</v>
      </c>
      <c r="H35" s="22">
        <v>1200</v>
      </c>
      <c r="I35" s="22">
        <f t="shared" si="18"/>
        <v>3600</v>
      </c>
      <c r="J35" s="22">
        <v>1</v>
      </c>
      <c r="K35" s="22">
        <f t="shared" si="19"/>
        <v>1200</v>
      </c>
      <c r="L35" s="22">
        <v>1</v>
      </c>
      <c r="M35" s="22">
        <f t="shared" si="20"/>
        <v>1200</v>
      </c>
      <c r="N35" s="22">
        <v>1</v>
      </c>
      <c r="O35" s="22">
        <f t="shared" si="21"/>
        <v>1200</v>
      </c>
      <c r="P35" s="22"/>
      <c r="Q35" s="22">
        <f t="shared" si="22"/>
        <v>0</v>
      </c>
      <c r="R35" s="22">
        <f t="shared" si="23"/>
        <v>3</v>
      </c>
      <c r="S35" s="22">
        <f t="shared" si="24"/>
        <v>3600</v>
      </c>
      <c r="T35" s="22">
        <f t="shared" si="25"/>
        <v>0</v>
      </c>
      <c r="U35" s="85">
        <f t="shared" si="26"/>
        <v>0</v>
      </c>
      <c r="V35">
        <v>0</v>
      </c>
    </row>
    <row r="36" spans="2:22" ht="24" x14ac:dyDescent="0.25">
      <c r="B36" s="69" t="s">
        <v>23</v>
      </c>
      <c r="C36" s="18" t="s">
        <v>94</v>
      </c>
      <c r="D36" s="19" t="s">
        <v>95</v>
      </c>
      <c r="E36" s="20" t="s">
        <v>96</v>
      </c>
      <c r="F36" s="21" t="s">
        <v>84</v>
      </c>
      <c r="G36" s="22">
        <v>3</v>
      </c>
      <c r="H36" s="22">
        <v>3000</v>
      </c>
      <c r="I36" s="22">
        <f t="shared" si="18"/>
        <v>9000</v>
      </c>
      <c r="J36" s="22">
        <v>1</v>
      </c>
      <c r="K36" s="22">
        <f t="shared" si="19"/>
        <v>3000</v>
      </c>
      <c r="L36" s="22">
        <v>1</v>
      </c>
      <c r="M36" s="22">
        <f t="shared" si="20"/>
        <v>3000</v>
      </c>
      <c r="N36" s="22">
        <v>1</v>
      </c>
      <c r="O36" s="22">
        <f t="shared" si="21"/>
        <v>3000</v>
      </c>
      <c r="P36" s="22"/>
      <c r="Q36" s="22">
        <f t="shared" si="22"/>
        <v>0</v>
      </c>
      <c r="R36" s="22">
        <f t="shared" si="23"/>
        <v>3</v>
      </c>
      <c r="S36" s="22">
        <f t="shared" si="24"/>
        <v>9000</v>
      </c>
      <c r="T36" s="22">
        <f t="shared" si="25"/>
        <v>0</v>
      </c>
      <c r="U36" s="85">
        <f t="shared" si="26"/>
        <v>0</v>
      </c>
      <c r="V36">
        <v>0</v>
      </c>
    </row>
    <row r="37" spans="2:22" x14ac:dyDescent="0.25">
      <c r="B37" s="71"/>
      <c r="C37" s="30"/>
      <c r="D37" s="31" t="s">
        <v>97</v>
      </c>
      <c r="E37" s="31" t="s">
        <v>98</v>
      </c>
      <c r="F37" s="32"/>
      <c r="G37" s="33">
        <v>0</v>
      </c>
      <c r="H37" s="33"/>
      <c r="I37" s="33">
        <f>SUBTOTAL(9,I38)</f>
        <v>8058.38</v>
      </c>
      <c r="J37" s="33"/>
      <c r="K37" s="33">
        <f>SUBTOTAL(9,K38)</f>
        <v>4029.19</v>
      </c>
      <c r="L37" s="33"/>
      <c r="M37" s="33">
        <f>SUBTOTAL(9,M38)</f>
        <v>4029.19</v>
      </c>
      <c r="N37" s="33"/>
      <c r="O37" s="33">
        <f>SUBTOTAL(9,O38)</f>
        <v>0</v>
      </c>
      <c r="P37" s="33"/>
      <c r="Q37" s="33">
        <f>SUBTOTAL(9,Q38)</f>
        <v>0</v>
      </c>
      <c r="R37" s="33"/>
      <c r="S37" s="33">
        <f>SUBTOTAL(9,S38)</f>
        <v>8058.38</v>
      </c>
      <c r="T37" s="33"/>
      <c r="U37" s="87">
        <f>SUBTOTAL(9,U38)</f>
        <v>0</v>
      </c>
      <c r="V37">
        <v>0</v>
      </c>
    </row>
    <row r="38" spans="2:22" ht="24" x14ac:dyDescent="0.25">
      <c r="B38" s="69" t="s">
        <v>39</v>
      </c>
      <c r="C38" s="34" t="s">
        <v>99</v>
      </c>
      <c r="D38" s="35" t="s">
        <v>100</v>
      </c>
      <c r="E38" s="35" t="s">
        <v>101</v>
      </c>
      <c r="F38" s="36" t="s">
        <v>47</v>
      </c>
      <c r="G38" s="37">
        <v>1284</v>
      </c>
      <c r="H38" s="22">
        <v>6.2760000000000007</v>
      </c>
      <c r="I38" s="22">
        <f>ROUND(G38*H38,2)</f>
        <v>8058.38</v>
      </c>
      <c r="J38" s="22">
        <f>V38/2</f>
        <v>642</v>
      </c>
      <c r="K38" s="22">
        <f>ROUND($H38*J38,2)</f>
        <v>4029.19</v>
      </c>
      <c r="L38" s="22">
        <v>642</v>
      </c>
      <c r="M38" s="22">
        <f>ROUND($H38*L38,2)</f>
        <v>4029.19</v>
      </c>
      <c r="N38" s="22">
        <v>0</v>
      </c>
      <c r="O38" s="22">
        <f>ROUND($H38*N38,2)</f>
        <v>0</v>
      </c>
      <c r="P38" s="22">
        <v>0</v>
      </c>
      <c r="Q38" s="22">
        <f>ROUND($H38*P38,2)</f>
        <v>0</v>
      </c>
      <c r="R38" s="22">
        <f>J38+L38+N38+P38</f>
        <v>1284</v>
      </c>
      <c r="S38" s="22">
        <f>+M38+K38+O38+Q38</f>
        <v>8058.38</v>
      </c>
      <c r="T38" s="22">
        <f>G38-R38</f>
        <v>0</v>
      </c>
      <c r="U38" s="85">
        <f>I38-S38</f>
        <v>0</v>
      </c>
      <c r="V38">
        <v>1284</v>
      </c>
    </row>
    <row r="39" spans="2:22" x14ac:dyDescent="0.25">
      <c r="B39" s="71"/>
      <c r="C39" s="30"/>
      <c r="D39" s="31" t="s">
        <v>102</v>
      </c>
      <c r="E39" s="31" t="s">
        <v>103</v>
      </c>
      <c r="F39" s="32"/>
      <c r="G39" s="33">
        <v>0</v>
      </c>
      <c r="H39" s="33"/>
      <c r="I39" s="33">
        <f>SUBTOTAL(9,I40)</f>
        <v>508.46</v>
      </c>
      <c r="J39" s="33"/>
      <c r="K39" s="33">
        <f>SUBTOTAL(9,K40)</f>
        <v>254.23</v>
      </c>
      <c r="L39" s="33"/>
      <c r="M39" s="33">
        <f>SUBTOTAL(9,M40)</f>
        <v>254.23</v>
      </c>
      <c r="N39" s="33"/>
      <c r="O39" s="33">
        <f>SUBTOTAL(9,O40)</f>
        <v>0</v>
      </c>
      <c r="P39" s="33"/>
      <c r="Q39" s="33">
        <f>SUBTOTAL(9,Q40)</f>
        <v>0</v>
      </c>
      <c r="R39" s="33"/>
      <c r="S39" s="33">
        <f>SUBTOTAL(9,S40)</f>
        <v>508.46</v>
      </c>
      <c r="T39" s="33"/>
      <c r="U39" s="87">
        <f>SUBTOTAL(9,U40)</f>
        <v>0</v>
      </c>
      <c r="V39">
        <v>0</v>
      </c>
    </row>
    <row r="40" spans="2:22" ht="24" x14ac:dyDescent="0.25">
      <c r="B40" s="69" t="s">
        <v>39</v>
      </c>
      <c r="C40" s="34" t="s">
        <v>104</v>
      </c>
      <c r="D40" s="35" t="s">
        <v>105</v>
      </c>
      <c r="E40" s="35" t="s">
        <v>106</v>
      </c>
      <c r="F40" s="36" t="s">
        <v>47</v>
      </c>
      <c r="G40" s="37">
        <v>1284</v>
      </c>
      <c r="H40" s="22">
        <v>0.39600000000000002</v>
      </c>
      <c r="I40" s="22">
        <f>ROUND(G40*H40,2)</f>
        <v>508.46</v>
      </c>
      <c r="J40" s="22">
        <f>V40/2</f>
        <v>642</v>
      </c>
      <c r="K40" s="22">
        <f>ROUND($H40*J40,2)</f>
        <v>254.23</v>
      </c>
      <c r="L40" s="22">
        <v>642</v>
      </c>
      <c r="M40" s="22">
        <f>ROUND($H40*L40,2)</f>
        <v>254.23</v>
      </c>
      <c r="N40" s="22">
        <v>0</v>
      </c>
      <c r="O40" s="22">
        <f>ROUND($H40*N40,2)</f>
        <v>0</v>
      </c>
      <c r="P40" s="22">
        <v>0</v>
      </c>
      <c r="Q40" s="22">
        <f>ROUND($H40*P40,2)</f>
        <v>0</v>
      </c>
      <c r="R40" s="22">
        <f>J40+L40+N40+P40</f>
        <v>1284</v>
      </c>
      <c r="S40" s="22">
        <f>+M40+K40+O40+Q40</f>
        <v>508.46</v>
      </c>
      <c r="T40" s="22">
        <f>G40-R40</f>
        <v>0</v>
      </c>
      <c r="U40" s="85">
        <f>I40-S40</f>
        <v>0</v>
      </c>
      <c r="V40">
        <v>1284</v>
      </c>
    </row>
    <row r="41" spans="2:22" x14ac:dyDescent="0.25">
      <c r="B41" s="71"/>
      <c r="C41" s="30"/>
      <c r="D41" s="31" t="s">
        <v>107</v>
      </c>
      <c r="E41" s="31" t="s">
        <v>108</v>
      </c>
      <c r="F41" s="32"/>
      <c r="G41" s="33">
        <v>0</v>
      </c>
      <c r="H41" s="33"/>
      <c r="I41" s="33">
        <f>SUBTOTAL(9,I42:I43)</f>
        <v>1761</v>
      </c>
      <c r="J41" s="33"/>
      <c r="K41" s="33">
        <f>SUBTOTAL(9,K42:K43)</f>
        <v>1761</v>
      </c>
      <c r="L41" s="33"/>
      <c r="M41" s="33">
        <f>SUBTOTAL(9,M42:M43)</f>
        <v>0</v>
      </c>
      <c r="N41" s="33"/>
      <c r="O41" s="33">
        <f>SUBTOTAL(9,O42:O43)</f>
        <v>0</v>
      </c>
      <c r="P41" s="33"/>
      <c r="Q41" s="33">
        <f>SUBTOTAL(9,Q42:Q43)</f>
        <v>0</v>
      </c>
      <c r="R41" s="33"/>
      <c r="S41" s="33">
        <f>SUBTOTAL(9,S42:S43)</f>
        <v>1761</v>
      </c>
      <c r="T41" s="33"/>
      <c r="U41" s="87">
        <f>SUBTOTAL(9,U42:U43)</f>
        <v>0</v>
      </c>
      <c r="V41">
        <v>0</v>
      </c>
    </row>
    <row r="42" spans="2:22" ht="24" x14ac:dyDescent="0.25">
      <c r="B42" s="69" t="s">
        <v>39</v>
      </c>
      <c r="C42" s="34" t="s">
        <v>109</v>
      </c>
      <c r="D42" s="35" t="s">
        <v>110</v>
      </c>
      <c r="E42" s="35" t="s">
        <v>111</v>
      </c>
      <c r="F42" s="36" t="s">
        <v>43</v>
      </c>
      <c r="G42" s="37">
        <v>50</v>
      </c>
      <c r="H42" s="22">
        <v>22.331999999999997</v>
      </c>
      <c r="I42" s="22">
        <f t="shared" ref="I42:I43" si="27">ROUND(G42*H42,2)</f>
        <v>1116.5999999999999</v>
      </c>
      <c r="J42" s="22">
        <v>50</v>
      </c>
      <c r="K42" s="22">
        <f t="shared" ref="K42:K43" si="28">ROUND($H42*J42,2)</f>
        <v>1116.5999999999999</v>
      </c>
      <c r="L42" s="22"/>
      <c r="M42" s="22">
        <f t="shared" ref="M42:M43" si="29">ROUND($H42*L42,2)</f>
        <v>0</v>
      </c>
      <c r="N42" s="22"/>
      <c r="O42" s="22">
        <f t="shared" ref="O42:O43" si="30">ROUND($H42*N42,2)</f>
        <v>0</v>
      </c>
      <c r="P42" s="22"/>
      <c r="Q42" s="22">
        <f t="shared" ref="Q42:Q43" si="31">ROUND($H42*P42,2)</f>
        <v>0</v>
      </c>
      <c r="R42" s="22">
        <f t="shared" ref="R42:R43" si="32">J42+L42+N42+P42</f>
        <v>50</v>
      </c>
      <c r="S42" s="22">
        <f t="shared" ref="S42:S43" si="33">+M42+K42+O42+Q42</f>
        <v>1116.5999999999999</v>
      </c>
      <c r="T42" s="22">
        <f t="shared" ref="T42:T43" si="34">G42-R42</f>
        <v>0</v>
      </c>
      <c r="U42" s="85">
        <f t="shared" ref="U42:U43" si="35">I42-S42</f>
        <v>0</v>
      </c>
      <c r="V42">
        <v>0</v>
      </c>
    </row>
    <row r="43" spans="2:22" ht="24" x14ac:dyDescent="0.25">
      <c r="B43" s="69" t="s">
        <v>39</v>
      </c>
      <c r="C43" s="34" t="s">
        <v>112</v>
      </c>
      <c r="D43" s="35" t="s">
        <v>113</v>
      </c>
      <c r="E43" s="35" t="s">
        <v>114</v>
      </c>
      <c r="F43" s="36" t="s">
        <v>75</v>
      </c>
      <c r="G43" s="37">
        <v>150</v>
      </c>
      <c r="H43" s="22">
        <v>4.2960000000000003</v>
      </c>
      <c r="I43" s="22">
        <f t="shared" si="27"/>
        <v>644.4</v>
      </c>
      <c r="J43" s="22">
        <v>150</v>
      </c>
      <c r="K43" s="22">
        <f t="shared" si="28"/>
        <v>644.4</v>
      </c>
      <c r="L43" s="22"/>
      <c r="M43" s="22">
        <f t="shared" si="29"/>
        <v>0</v>
      </c>
      <c r="N43" s="22"/>
      <c r="O43" s="22">
        <f t="shared" si="30"/>
        <v>0</v>
      </c>
      <c r="P43" s="22"/>
      <c r="Q43" s="22">
        <f t="shared" si="31"/>
        <v>0</v>
      </c>
      <c r="R43" s="22">
        <f t="shared" si="32"/>
        <v>150</v>
      </c>
      <c r="S43" s="22">
        <f t="shared" si="33"/>
        <v>644.4</v>
      </c>
      <c r="T43" s="22">
        <f t="shared" si="34"/>
        <v>0</v>
      </c>
      <c r="U43" s="85">
        <f t="shared" si="35"/>
        <v>0</v>
      </c>
      <c r="V43">
        <v>0</v>
      </c>
    </row>
    <row r="44" spans="2:22" x14ac:dyDescent="0.25">
      <c r="B44" s="71"/>
      <c r="C44" s="30"/>
      <c r="D44" s="31" t="s">
        <v>115</v>
      </c>
      <c r="E44" s="31" t="s">
        <v>116</v>
      </c>
      <c r="F44" s="32"/>
      <c r="G44" s="33">
        <v>0</v>
      </c>
      <c r="H44" s="33"/>
      <c r="I44" s="33">
        <f>SUBTOTAL(9,I45:I54)</f>
        <v>83857.61</v>
      </c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87"/>
      <c r="V44">
        <v>0</v>
      </c>
    </row>
    <row r="45" spans="2:22" x14ac:dyDescent="0.25">
      <c r="B45" s="71"/>
      <c r="C45" s="30"/>
      <c r="D45" s="31" t="s">
        <v>117</v>
      </c>
      <c r="E45" s="31" t="s">
        <v>118</v>
      </c>
      <c r="F45" s="32"/>
      <c r="G45" s="33">
        <v>0</v>
      </c>
      <c r="H45" s="33"/>
      <c r="I45" s="33">
        <f>SUBTOTAL(9,I46:I47)</f>
        <v>2686.28</v>
      </c>
      <c r="J45" s="33"/>
      <c r="K45" s="33">
        <f>SUBTOTAL(9,K46:K47)</f>
        <v>1856.73</v>
      </c>
      <c r="L45" s="33"/>
      <c r="M45" s="33">
        <f>SUBTOTAL(9,M46:M47)</f>
        <v>829.56</v>
      </c>
      <c r="N45" s="33"/>
      <c r="O45" s="33">
        <f>SUBTOTAL(9,O46:O47)</f>
        <v>0</v>
      </c>
      <c r="P45" s="33"/>
      <c r="Q45" s="33">
        <f>SUBTOTAL(9,Q46:Q47)</f>
        <v>0</v>
      </c>
      <c r="R45" s="33"/>
      <c r="S45" s="33">
        <f>SUBTOTAL(9,S46:S47)</f>
        <v>2686.29</v>
      </c>
      <c r="T45" s="33"/>
      <c r="U45" s="87">
        <f>SUBTOTAL(9,U46:U47)</f>
        <v>-9.9999999997635314E-3</v>
      </c>
      <c r="V45">
        <v>0</v>
      </c>
    </row>
    <row r="46" spans="2:22" ht="24" x14ac:dyDescent="0.25">
      <c r="B46" s="69" t="s">
        <v>39</v>
      </c>
      <c r="C46" s="34" t="s">
        <v>119</v>
      </c>
      <c r="D46" s="35" t="s">
        <v>120</v>
      </c>
      <c r="E46" s="35" t="s">
        <v>121</v>
      </c>
      <c r="F46" s="36" t="s">
        <v>122</v>
      </c>
      <c r="G46" s="37">
        <v>609.96467499999972</v>
      </c>
      <c r="H46" s="22">
        <v>4.4040000000000008</v>
      </c>
      <c r="I46" s="22">
        <f t="shared" ref="I46:I47" si="36">ROUND(G46*H46,2)</f>
        <v>2686.28</v>
      </c>
      <c r="J46" s="22">
        <v>421.6</v>
      </c>
      <c r="K46" s="22">
        <f t="shared" ref="K46:K47" si="37">ROUND($H46*J46,2)</f>
        <v>1856.73</v>
      </c>
      <c r="L46" s="22">
        <v>188.36467499999992</v>
      </c>
      <c r="M46" s="22">
        <f t="shared" ref="M46:M47" si="38">ROUND($H46*L46,2)</f>
        <v>829.56</v>
      </c>
      <c r="N46" s="22">
        <v>0</v>
      </c>
      <c r="O46" s="22">
        <f t="shared" ref="O46:O47" si="39">ROUND($H46*N46,2)</f>
        <v>0</v>
      </c>
      <c r="P46" s="22">
        <v>0</v>
      </c>
      <c r="Q46" s="22">
        <f t="shared" ref="Q46:Q47" si="40">ROUND($H46*P46,2)</f>
        <v>0</v>
      </c>
      <c r="R46" s="22">
        <f t="shared" ref="R46:R47" si="41">J46+L46+N46+P46</f>
        <v>609.96467499999994</v>
      </c>
      <c r="S46" s="22">
        <f t="shared" ref="S46:S47" si="42">+M46+K46+O46+Q46</f>
        <v>2686.29</v>
      </c>
      <c r="T46" s="22">
        <f t="shared" ref="T46:T47" si="43">G46-R46</f>
        <v>0</v>
      </c>
      <c r="U46" s="85">
        <f t="shared" ref="U46:U47" si="44">I46-S46</f>
        <v>-9.9999999997635314E-3</v>
      </c>
      <c r="V46">
        <v>1076.46</v>
      </c>
    </row>
    <row r="47" spans="2:22" ht="24" x14ac:dyDescent="0.25">
      <c r="B47" s="69" t="s">
        <v>39</v>
      </c>
      <c r="C47" s="34" t="s">
        <v>123</v>
      </c>
      <c r="D47" s="35" t="s">
        <v>124</v>
      </c>
      <c r="E47" s="35" t="s">
        <v>125</v>
      </c>
      <c r="F47" s="36" t="s">
        <v>47</v>
      </c>
      <c r="G47" s="37">
        <v>0</v>
      </c>
      <c r="H47" s="22">
        <v>68.34</v>
      </c>
      <c r="I47" s="22">
        <f t="shared" si="36"/>
        <v>0</v>
      </c>
      <c r="J47" s="22"/>
      <c r="K47" s="22">
        <f t="shared" si="37"/>
        <v>0</v>
      </c>
      <c r="L47" s="22">
        <v>0</v>
      </c>
      <c r="M47" s="22">
        <f t="shared" si="38"/>
        <v>0</v>
      </c>
      <c r="N47" s="22">
        <v>0</v>
      </c>
      <c r="O47" s="22">
        <f t="shared" si="39"/>
        <v>0</v>
      </c>
      <c r="P47" s="22">
        <v>0</v>
      </c>
      <c r="Q47" s="22">
        <f t="shared" si="40"/>
        <v>0</v>
      </c>
      <c r="R47" s="22">
        <f t="shared" si="41"/>
        <v>0</v>
      </c>
      <c r="S47" s="22">
        <f t="shared" si="42"/>
        <v>0</v>
      </c>
      <c r="T47" s="22">
        <f t="shared" si="43"/>
        <v>0</v>
      </c>
      <c r="U47" s="85">
        <f t="shared" si="44"/>
        <v>0</v>
      </c>
      <c r="V47">
        <v>0</v>
      </c>
    </row>
    <row r="48" spans="2:22" x14ac:dyDescent="0.25">
      <c r="B48" s="71"/>
      <c r="C48" s="30"/>
      <c r="D48" s="31" t="s">
        <v>126</v>
      </c>
      <c r="E48" s="31" t="s">
        <v>127</v>
      </c>
      <c r="F48" s="32"/>
      <c r="G48" s="33">
        <v>0</v>
      </c>
      <c r="H48" s="33"/>
      <c r="I48" s="33">
        <f>SUBTOTAL(9,I49:I51)</f>
        <v>55778.81</v>
      </c>
      <c r="J48" s="33"/>
      <c r="K48" s="33">
        <f>SUBTOTAL(9,K49:K51)</f>
        <v>38553.729999999996</v>
      </c>
      <c r="L48" s="33"/>
      <c r="M48" s="33">
        <f>SUBTOTAL(9,M49:M51)</f>
        <v>17225.07</v>
      </c>
      <c r="N48" s="33"/>
      <c r="O48" s="33">
        <f>SUBTOTAL(9,O49:O51)</f>
        <v>0</v>
      </c>
      <c r="P48" s="33"/>
      <c r="Q48" s="33">
        <f>SUBTOTAL(9,Q49:Q51)</f>
        <v>0</v>
      </c>
      <c r="R48" s="33"/>
      <c r="S48" s="33">
        <f>SUBTOTAL(9,S49:S51)</f>
        <v>55778.799999999996</v>
      </c>
      <c r="T48" s="33"/>
      <c r="U48" s="87">
        <f>SUBTOTAL(9,U49:U51)</f>
        <v>1.0000000002037268E-2</v>
      </c>
      <c r="V48">
        <v>0</v>
      </c>
    </row>
    <row r="49" spans="2:22" ht="24" x14ac:dyDescent="0.25">
      <c r="B49" s="69" t="s">
        <v>39</v>
      </c>
      <c r="C49" s="34" t="s">
        <v>128</v>
      </c>
      <c r="D49" s="35" t="s">
        <v>129</v>
      </c>
      <c r="E49" s="35" t="s">
        <v>130</v>
      </c>
      <c r="F49" s="36" t="s">
        <v>122</v>
      </c>
      <c r="G49" s="37">
        <v>609.96467499999972</v>
      </c>
      <c r="H49" s="22">
        <v>5.8199999999999985</v>
      </c>
      <c r="I49" s="22">
        <f t="shared" ref="I49:I51" si="45">ROUND(G49*H49,2)</f>
        <v>3549.99</v>
      </c>
      <c r="J49" s="22">
        <v>421.6</v>
      </c>
      <c r="K49" s="22">
        <f t="shared" ref="K49:K51" si="46">ROUND($H49*J49,2)</f>
        <v>2453.71</v>
      </c>
      <c r="L49" s="22">
        <v>188.36467499999992</v>
      </c>
      <c r="M49" s="22">
        <f t="shared" ref="M49:M51" si="47">ROUND($H49*L49,2)</f>
        <v>1096.28</v>
      </c>
      <c r="N49" s="22"/>
      <c r="O49" s="22">
        <f t="shared" ref="O49:O51" si="48">ROUND($H49*N49,2)</f>
        <v>0</v>
      </c>
      <c r="P49" s="22"/>
      <c r="Q49" s="22">
        <f t="shared" ref="Q49:Q51" si="49">ROUND($H49*P49,2)</f>
        <v>0</v>
      </c>
      <c r="R49" s="22">
        <f t="shared" ref="R49:R51" si="50">J49+L49+N49+P49</f>
        <v>609.96467499999994</v>
      </c>
      <c r="S49" s="22">
        <f t="shared" ref="S49:S51" si="51">+M49+K49+O49+Q49</f>
        <v>3549.99</v>
      </c>
      <c r="T49" s="22">
        <f t="shared" ref="T49:T51" si="52">G49-R49</f>
        <v>0</v>
      </c>
      <c r="U49" s="85">
        <f t="shared" ref="U49:U51" si="53">I49-S49</f>
        <v>0</v>
      </c>
      <c r="V49">
        <v>1076.46</v>
      </c>
    </row>
    <row r="50" spans="2:22" ht="24" x14ac:dyDescent="0.25">
      <c r="B50" s="69" t="s">
        <v>39</v>
      </c>
      <c r="C50" s="34" t="s">
        <v>131</v>
      </c>
      <c r="D50" s="35" t="s">
        <v>132</v>
      </c>
      <c r="E50" s="35" t="s">
        <v>133</v>
      </c>
      <c r="F50" s="36" t="s">
        <v>122</v>
      </c>
      <c r="G50" s="37">
        <v>609.96467499999972</v>
      </c>
      <c r="H50" s="22">
        <v>78.263999999999996</v>
      </c>
      <c r="I50" s="22">
        <f t="shared" si="45"/>
        <v>47738.28</v>
      </c>
      <c r="J50" s="22">
        <v>421.6</v>
      </c>
      <c r="K50" s="22">
        <f t="shared" si="46"/>
        <v>32996.1</v>
      </c>
      <c r="L50" s="22">
        <v>188.36467499999992</v>
      </c>
      <c r="M50" s="22">
        <f t="shared" si="47"/>
        <v>14742.17</v>
      </c>
      <c r="N50" s="22"/>
      <c r="O50" s="22">
        <f t="shared" si="48"/>
        <v>0</v>
      </c>
      <c r="P50" s="22"/>
      <c r="Q50" s="22">
        <f t="shared" si="49"/>
        <v>0</v>
      </c>
      <c r="R50" s="22">
        <f t="shared" si="50"/>
        <v>609.96467499999994</v>
      </c>
      <c r="S50" s="22">
        <f t="shared" si="51"/>
        <v>47738.27</v>
      </c>
      <c r="T50" s="22">
        <f t="shared" si="52"/>
        <v>0</v>
      </c>
      <c r="U50" s="85">
        <f t="shared" si="53"/>
        <v>1.0000000002037268E-2</v>
      </c>
      <c r="V50">
        <v>1076.46</v>
      </c>
    </row>
    <row r="51" spans="2:22" ht="24" x14ac:dyDescent="0.25">
      <c r="B51" s="72" t="s">
        <v>134</v>
      </c>
      <c r="C51" s="34" t="s">
        <v>135</v>
      </c>
      <c r="D51" s="35" t="s">
        <v>136</v>
      </c>
      <c r="E51" s="35" t="s">
        <v>137</v>
      </c>
      <c r="F51" s="36" t="s">
        <v>138</v>
      </c>
      <c r="G51" s="37">
        <v>124.7371523517383</v>
      </c>
      <c r="H51" s="22">
        <v>36</v>
      </c>
      <c r="I51" s="22">
        <f t="shared" si="45"/>
        <v>4490.54</v>
      </c>
      <c r="J51" s="22">
        <v>86.22</v>
      </c>
      <c r="K51" s="22">
        <f t="shared" si="46"/>
        <v>3103.92</v>
      </c>
      <c r="L51" s="22">
        <v>38.517152351738261</v>
      </c>
      <c r="M51" s="22">
        <f t="shared" si="47"/>
        <v>1386.62</v>
      </c>
      <c r="N51" s="22"/>
      <c r="O51" s="22">
        <f t="shared" si="48"/>
        <v>0</v>
      </c>
      <c r="P51" s="22"/>
      <c r="Q51" s="22">
        <f t="shared" si="49"/>
        <v>0</v>
      </c>
      <c r="R51" s="22">
        <f t="shared" si="50"/>
        <v>124.73715235173826</v>
      </c>
      <c r="S51" s="22">
        <f t="shared" si="51"/>
        <v>4490.54</v>
      </c>
      <c r="T51" s="22">
        <f t="shared" si="52"/>
        <v>0</v>
      </c>
      <c r="U51" s="85">
        <f t="shared" si="53"/>
        <v>0</v>
      </c>
      <c r="V51">
        <v>0</v>
      </c>
    </row>
    <row r="52" spans="2:22" x14ac:dyDescent="0.25">
      <c r="B52" s="71"/>
      <c r="C52" s="30"/>
      <c r="D52" s="31" t="s">
        <v>139</v>
      </c>
      <c r="E52" s="31" t="s">
        <v>140</v>
      </c>
      <c r="F52" s="32"/>
      <c r="G52" s="33">
        <v>0</v>
      </c>
      <c r="H52" s="33"/>
      <c r="I52" s="33">
        <f>SUBTOTAL(9,I53:I54)</f>
        <v>25392.52</v>
      </c>
      <c r="J52" s="33"/>
      <c r="K52" s="33">
        <f>SUBTOTAL(9,K53:K54)</f>
        <v>3413.76</v>
      </c>
      <c r="L52" s="33"/>
      <c r="M52" s="33">
        <f>SUBTOTAL(9,M53:M54)</f>
        <v>21978.760000000002</v>
      </c>
      <c r="N52" s="33"/>
      <c r="O52" s="33">
        <f>SUBTOTAL(9,O53:O54)</f>
        <v>0</v>
      </c>
      <c r="P52" s="33"/>
      <c r="Q52" s="33">
        <f>SUBTOTAL(9,Q53:Q54)</f>
        <v>0</v>
      </c>
      <c r="R52" s="33"/>
      <c r="S52" s="33">
        <f>SUBTOTAL(9,S53:S54)</f>
        <v>25392.52</v>
      </c>
      <c r="T52" s="33"/>
      <c r="U52" s="87">
        <f>SUBTOTAL(9,U53:U54)</f>
        <v>0</v>
      </c>
      <c r="V52">
        <v>0</v>
      </c>
    </row>
    <row r="53" spans="2:22" ht="24" x14ac:dyDescent="0.25">
      <c r="B53" s="69" t="s">
        <v>39</v>
      </c>
      <c r="C53" s="34" t="s">
        <v>141</v>
      </c>
      <c r="D53" s="35" t="s">
        <v>142</v>
      </c>
      <c r="E53" s="35" t="s">
        <v>143</v>
      </c>
      <c r="F53" s="36" t="s">
        <v>47</v>
      </c>
      <c r="G53" s="37">
        <v>213.72950000000003</v>
      </c>
      <c r="H53" s="22">
        <v>42.672000000000004</v>
      </c>
      <c r="I53" s="22">
        <f t="shared" ref="I53:I54" si="54">ROUND(G53*H53,2)</f>
        <v>9120.27</v>
      </c>
      <c r="J53" s="22">
        <v>80</v>
      </c>
      <c r="K53" s="22">
        <f t="shared" ref="K53:K54" si="55">ROUND($H53*J53,2)</f>
        <v>3413.76</v>
      </c>
      <c r="L53" s="22">
        <v>133.72950000000003</v>
      </c>
      <c r="M53" s="22">
        <f t="shared" ref="M53:M54" si="56">ROUND($H53*L53,2)</f>
        <v>5706.51</v>
      </c>
      <c r="N53" s="22"/>
      <c r="O53" s="22">
        <f t="shared" ref="O53:O54" si="57">ROUND($H53*N53,2)</f>
        <v>0</v>
      </c>
      <c r="P53" s="22"/>
      <c r="Q53" s="22">
        <f t="shared" ref="Q53:Q54" si="58">ROUND($H53*P53,2)</f>
        <v>0</v>
      </c>
      <c r="R53" s="22">
        <f t="shared" ref="R53:R54" si="59">J53+L53+N53+P53</f>
        <v>213.72950000000003</v>
      </c>
      <c r="S53" s="22">
        <f t="shared" ref="S53:S54" si="60">+M53+K53+O53+Q53</f>
        <v>9120.27</v>
      </c>
      <c r="T53" s="22">
        <f t="shared" ref="T53:T54" si="61">G53-R53</f>
        <v>0</v>
      </c>
      <c r="U53" s="85">
        <f t="shared" ref="U53:U54" si="62">I53-S53</f>
        <v>0</v>
      </c>
      <c r="V53">
        <v>172</v>
      </c>
    </row>
    <row r="54" spans="2:22" ht="24" x14ac:dyDescent="0.25">
      <c r="B54" s="69" t="s">
        <v>39</v>
      </c>
      <c r="C54" s="34" t="s">
        <v>144</v>
      </c>
      <c r="D54" s="35" t="s">
        <v>145</v>
      </c>
      <c r="E54" s="35" t="s">
        <v>146</v>
      </c>
      <c r="F54" s="36" t="s">
        <v>122</v>
      </c>
      <c r="G54" s="37">
        <v>323.94200000000001</v>
      </c>
      <c r="H54" s="22">
        <v>50.232000000000006</v>
      </c>
      <c r="I54" s="22">
        <f t="shared" si="54"/>
        <v>16272.25</v>
      </c>
      <c r="J54" s="22"/>
      <c r="K54" s="22">
        <f t="shared" si="55"/>
        <v>0</v>
      </c>
      <c r="L54" s="22">
        <v>323.94200000000006</v>
      </c>
      <c r="M54" s="22">
        <f t="shared" si="56"/>
        <v>16272.25</v>
      </c>
      <c r="N54" s="22"/>
      <c r="O54" s="22">
        <f t="shared" si="57"/>
        <v>0</v>
      </c>
      <c r="P54" s="22"/>
      <c r="Q54" s="22">
        <f t="shared" si="58"/>
        <v>0</v>
      </c>
      <c r="R54" s="22">
        <f t="shared" si="59"/>
        <v>323.94200000000006</v>
      </c>
      <c r="S54" s="22">
        <f t="shared" si="60"/>
        <v>16272.25</v>
      </c>
      <c r="T54" s="22">
        <f t="shared" si="61"/>
        <v>0</v>
      </c>
      <c r="U54" s="85">
        <f t="shared" si="62"/>
        <v>0</v>
      </c>
      <c r="V54">
        <v>0</v>
      </c>
    </row>
    <row r="55" spans="2:22" x14ac:dyDescent="0.25">
      <c r="B55" s="73"/>
      <c r="C55" s="38"/>
      <c r="D55" s="39" t="s">
        <v>147</v>
      </c>
      <c r="E55" s="14" t="s">
        <v>148</v>
      </c>
      <c r="F55" s="137"/>
      <c r="G55" s="16">
        <v>0</v>
      </c>
      <c r="H55" s="16"/>
      <c r="I55" s="16">
        <f>SUBTOTAL(9,I56:I78)</f>
        <v>224410.57999999996</v>
      </c>
      <c r="J55" s="17"/>
      <c r="K55" s="16"/>
      <c r="L55" s="17">
        <v>0</v>
      </c>
      <c r="M55" s="16"/>
      <c r="N55" s="17">
        <v>0</v>
      </c>
      <c r="O55" s="16"/>
      <c r="P55" s="17">
        <v>0</v>
      </c>
      <c r="Q55" s="16"/>
      <c r="R55" s="16"/>
      <c r="S55" s="16"/>
      <c r="T55" s="16"/>
      <c r="U55" s="84"/>
      <c r="V55">
        <v>0</v>
      </c>
    </row>
    <row r="56" spans="2:22" x14ac:dyDescent="0.25">
      <c r="B56" s="71"/>
      <c r="C56" s="30"/>
      <c r="D56" s="31" t="s">
        <v>149</v>
      </c>
      <c r="E56" s="31" t="s">
        <v>150</v>
      </c>
      <c r="F56" s="32"/>
      <c r="G56" s="33">
        <v>0</v>
      </c>
      <c r="H56" s="33"/>
      <c r="I56" s="33">
        <f>SUBTOTAL(9,I57:I69)</f>
        <v>88041.689999999988</v>
      </c>
      <c r="J56" s="33"/>
      <c r="K56" s="33">
        <f>SUBTOTAL(9,K57:K69)</f>
        <v>86816.319999999978</v>
      </c>
      <c r="L56" s="33"/>
      <c r="M56" s="33">
        <f>SUBTOTAL(9,M57:M69)</f>
        <v>1225.3700000000001</v>
      </c>
      <c r="N56" s="33"/>
      <c r="O56" s="33">
        <f>SUBTOTAL(9,O57:O69)</f>
        <v>0</v>
      </c>
      <c r="P56" s="33"/>
      <c r="Q56" s="33">
        <f>SUBTOTAL(9,Q57:Q69)</f>
        <v>0</v>
      </c>
      <c r="R56" s="33"/>
      <c r="S56" s="33">
        <f>SUBTOTAL(9,S57:S69)</f>
        <v>88041.689999999988</v>
      </c>
      <c r="T56" s="33"/>
      <c r="U56" s="87">
        <f>SUBTOTAL(9,U57:U69)</f>
        <v>0</v>
      </c>
      <c r="V56">
        <v>0</v>
      </c>
    </row>
    <row r="57" spans="2:22" ht="24" x14ac:dyDescent="0.25">
      <c r="B57" s="69" t="s">
        <v>39</v>
      </c>
      <c r="C57" s="34" t="s">
        <v>151</v>
      </c>
      <c r="D57" s="35" t="s">
        <v>152</v>
      </c>
      <c r="E57" s="35" t="s">
        <v>153</v>
      </c>
      <c r="F57" s="36" t="s">
        <v>122</v>
      </c>
      <c r="G57" s="37">
        <v>11.18</v>
      </c>
      <c r="H57" s="22">
        <v>85.44</v>
      </c>
      <c r="I57" s="22">
        <f t="shared" ref="I57:I69" si="63">ROUND(G57*H57,2)</f>
        <v>955.22</v>
      </c>
      <c r="J57" s="22">
        <v>4.7</v>
      </c>
      <c r="K57" s="22">
        <f>ROUND($H57*J57,2)</f>
        <v>401.57</v>
      </c>
      <c r="L57" s="22">
        <v>6.48</v>
      </c>
      <c r="M57" s="22">
        <f t="shared" ref="M57:M69" si="64">ROUND($H57*L57,2)</f>
        <v>553.65</v>
      </c>
      <c r="N57" s="22">
        <v>0</v>
      </c>
      <c r="O57" s="22">
        <f t="shared" ref="O57:O69" si="65">ROUND($H57*N57,2)</f>
        <v>0</v>
      </c>
      <c r="P57" s="22">
        <v>0</v>
      </c>
      <c r="Q57" s="22">
        <f t="shared" ref="Q57:Q69" si="66">ROUND($H57*P57,2)</f>
        <v>0</v>
      </c>
      <c r="R57" s="22">
        <f t="shared" ref="R57:R69" si="67">J57+L57+N57+P57</f>
        <v>11.18</v>
      </c>
      <c r="S57" s="22">
        <f t="shared" ref="S57:S69" si="68">+M57+K57+O57+Q57</f>
        <v>955.22</v>
      </c>
      <c r="T57" s="22">
        <f t="shared" ref="T57:T69" si="69">G57-R57</f>
        <v>0</v>
      </c>
      <c r="U57" s="85">
        <f t="shared" ref="U57:U69" si="70">I57-S57</f>
        <v>0</v>
      </c>
      <c r="V57">
        <v>11.18</v>
      </c>
    </row>
    <row r="58" spans="2:22" ht="24" x14ac:dyDescent="0.25">
      <c r="B58" s="69" t="s">
        <v>39</v>
      </c>
      <c r="C58" s="34" t="s">
        <v>154</v>
      </c>
      <c r="D58" s="35" t="s">
        <v>155</v>
      </c>
      <c r="E58" s="35" t="s">
        <v>156</v>
      </c>
      <c r="F58" s="36" t="s">
        <v>122</v>
      </c>
      <c r="G58" s="37">
        <v>4.16</v>
      </c>
      <c r="H58" s="22">
        <v>370.22399999999999</v>
      </c>
      <c r="I58" s="22">
        <f t="shared" si="63"/>
        <v>1540.13</v>
      </c>
      <c r="J58" s="22">
        <f t="shared" ref="J58:J65" si="71">V58</f>
        <v>4.16</v>
      </c>
      <c r="K58" s="22">
        <f t="shared" ref="K58:K69" si="72">ROUND($H58*J58,2)</f>
        <v>1540.13</v>
      </c>
      <c r="L58" s="22"/>
      <c r="M58" s="22">
        <f t="shared" si="64"/>
        <v>0</v>
      </c>
      <c r="N58" s="22"/>
      <c r="O58" s="22">
        <f t="shared" si="65"/>
        <v>0</v>
      </c>
      <c r="P58" s="22"/>
      <c r="Q58" s="22">
        <f t="shared" si="66"/>
        <v>0</v>
      </c>
      <c r="R58" s="22">
        <f t="shared" si="67"/>
        <v>4.16</v>
      </c>
      <c r="S58" s="22">
        <f t="shared" si="68"/>
        <v>1540.13</v>
      </c>
      <c r="T58" s="22">
        <f t="shared" si="69"/>
        <v>0</v>
      </c>
      <c r="U58" s="85">
        <f t="shared" si="70"/>
        <v>0</v>
      </c>
      <c r="V58">
        <v>4.16</v>
      </c>
    </row>
    <row r="59" spans="2:22" ht="24" x14ac:dyDescent="0.25">
      <c r="B59" s="69" t="s">
        <v>39</v>
      </c>
      <c r="C59" s="34" t="s">
        <v>157</v>
      </c>
      <c r="D59" s="35" t="s">
        <v>158</v>
      </c>
      <c r="E59" s="35" t="s">
        <v>159</v>
      </c>
      <c r="F59" s="36" t="s">
        <v>47</v>
      </c>
      <c r="G59" s="37">
        <v>100</v>
      </c>
      <c r="H59" s="22">
        <v>5.3879999999999999</v>
      </c>
      <c r="I59" s="22">
        <f t="shared" si="63"/>
        <v>538.79999999999995</v>
      </c>
      <c r="J59" s="22">
        <f t="shared" si="71"/>
        <v>100</v>
      </c>
      <c r="K59" s="22">
        <f t="shared" si="72"/>
        <v>538.79999999999995</v>
      </c>
      <c r="L59" s="22"/>
      <c r="M59" s="22">
        <f t="shared" si="64"/>
        <v>0</v>
      </c>
      <c r="N59" s="22"/>
      <c r="O59" s="22">
        <f t="shared" si="65"/>
        <v>0</v>
      </c>
      <c r="P59" s="22"/>
      <c r="Q59" s="22">
        <f t="shared" si="66"/>
        <v>0</v>
      </c>
      <c r="R59" s="22">
        <f t="shared" si="67"/>
        <v>100</v>
      </c>
      <c r="S59" s="22">
        <f t="shared" si="68"/>
        <v>538.79999999999995</v>
      </c>
      <c r="T59" s="22">
        <f t="shared" si="69"/>
        <v>0</v>
      </c>
      <c r="U59" s="85">
        <f t="shared" si="70"/>
        <v>0</v>
      </c>
      <c r="V59">
        <v>100</v>
      </c>
    </row>
    <row r="60" spans="2:22" ht="24" x14ac:dyDescent="0.25">
      <c r="B60" s="69" t="s">
        <v>39</v>
      </c>
      <c r="C60" s="34" t="s">
        <v>160</v>
      </c>
      <c r="D60" s="35" t="s">
        <v>161</v>
      </c>
      <c r="E60" s="35" t="s">
        <v>162</v>
      </c>
      <c r="F60" s="36" t="s">
        <v>47</v>
      </c>
      <c r="G60" s="37">
        <v>372.6952</v>
      </c>
      <c r="H60" s="22">
        <v>8.76</v>
      </c>
      <c r="I60" s="22">
        <f t="shared" si="63"/>
        <v>3264.81</v>
      </c>
      <c r="J60" s="22">
        <f t="shared" si="71"/>
        <v>303.08</v>
      </c>
      <c r="K60" s="22">
        <f t="shared" si="72"/>
        <v>2654.98</v>
      </c>
      <c r="L60" s="22">
        <v>69.615200000000016</v>
      </c>
      <c r="M60" s="22">
        <f t="shared" si="64"/>
        <v>609.83000000000004</v>
      </c>
      <c r="N60" s="22">
        <v>0</v>
      </c>
      <c r="O60" s="22">
        <f t="shared" si="65"/>
        <v>0</v>
      </c>
      <c r="P60" s="22">
        <v>0</v>
      </c>
      <c r="Q60" s="22">
        <f t="shared" si="66"/>
        <v>0</v>
      </c>
      <c r="R60" s="22">
        <f t="shared" si="67"/>
        <v>372.6952</v>
      </c>
      <c r="S60" s="22">
        <f t="shared" si="68"/>
        <v>3264.81</v>
      </c>
      <c r="T60" s="22">
        <f t="shared" si="69"/>
        <v>0</v>
      </c>
      <c r="U60" s="85">
        <f t="shared" si="70"/>
        <v>0</v>
      </c>
      <c r="V60">
        <v>303.08</v>
      </c>
    </row>
    <row r="61" spans="2:22" ht="24" x14ac:dyDescent="0.25">
      <c r="B61" s="69" t="s">
        <v>39</v>
      </c>
      <c r="C61" s="34" t="s">
        <v>163</v>
      </c>
      <c r="D61" s="35" t="s">
        <v>164</v>
      </c>
      <c r="E61" s="35" t="s">
        <v>165</v>
      </c>
      <c r="F61" s="36" t="s">
        <v>47</v>
      </c>
      <c r="G61" s="37">
        <v>5388.89</v>
      </c>
      <c r="H61" s="22">
        <v>6.2760000000000016</v>
      </c>
      <c r="I61" s="22">
        <f t="shared" si="63"/>
        <v>33820.67</v>
      </c>
      <c r="J61" s="22">
        <v>5388.89</v>
      </c>
      <c r="K61" s="22">
        <f t="shared" si="72"/>
        <v>33820.67</v>
      </c>
      <c r="L61" s="22">
        <v>0</v>
      </c>
      <c r="M61" s="22">
        <f t="shared" si="64"/>
        <v>0</v>
      </c>
      <c r="N61" s="22">
        <v>0</v>
      </c>
      <c r="O61" s="22">
        <f t="shared" si="65"/>
        <v>0</v>
      </c>
      <c r="P61" s="22">
        <v>0</v>
      </c>
      <c r="Q61" s="22">
        <f t="shared" si="66"/>
        <v>0</v>
      </c>
      <c r="R61" s="22">
        <f t="shared" si="67"/>
        <v>5388.89</v>
      </c>
      <c r="S61" s="22">
        <f t="shared" si="68"/>
        <v>33820.67</v>
      </c>
      <c r="T61" s="22">
        <f t="shared" si="69"/>
        <v>0</v>
      </c>
      <c r="U61" s="85">
        <f t="shared" si="70"/>
        <v>0</v>
      </c>
      <c r="V61">
        <v>5322.25</v>
      </c>
    </row>
    <row r="62" spans="2:22" ht="24" x14ac:dyDescent="0.25">
      <c r="B62" s="69" t="s">
        <v>39</v>
      </c>
      <c r="C62" s="34" t="s">
        <v>166</v>
      </c>
      <c r="D62" s="35" t="s">
        <v>167</v>
      </c>
      <c r="E62" s="35" t="s">
        <v>168</v>
      </c>
      <c r="F62" s="36" t="s">
        <v>47</v>
      </c>
      <c r="G62" s="37">
        <v>15.54</v>
      </c>
      <c r="H62" s="22">
        <v>22.787999999999997</v>
      </c>
      <c r="I62" s="22">
        <f t="shared" si="63"/>
        <v>354.13</v>
      </c>
      <c r="J62" s="22">
        <f t="shared" si="71"/>
        <v>15.54</v>
      </c>
      <c r="K62" s="22">
        <f t="shared" si="72"/>
        <v>354.13</v>
      </c>
      <c r="L62" s="22"/>
      <c r="M62" s="22">
        <f t="shared" si="64"/>
        <v>0</v>
      </c>
      <c r="N62" s="22"/>
      <c r="O62" s="22">
        <f t="shared" si="65"/>
        <v>0</v>
      </c>
      <c r="P62" s="22"/>
      <c r="Q62" s="22">
        <f t="shared" si="66"/>
        <v>0</v>
      </c>
      <c r="R62" s="22">
        <f t="shared" si="67"/>
        <v>15.54</v>
      </c>
      <c r="S62" s="22">
        <f t="shared" si="68"/>
        <v>354.13</v>
      </c>
      <c r="T62" s="22">
        <f t="shared" si="69"/>
        <v>0</v>
      </c>
      <c r="U62" s="85">
        <f t="shared" si="70"/>
        <v>0</v>
      </c>
      <c r="V62">
        <v>15.54</v>
      </c>
    </row>
    <row r="63" spans="2:22" ht="24" x14ac:dyDescent="0.25">
      <c r="B63" s="69" t="s">
        <v>39</v>
      </c>
      <c r="C63" s="34" t="s">
        <v>169</v>
      </c>
      <c r="D63" s="35" t="s">
        <v>170</v>
      </c>
      <c r="E63" s="35" t="s">
        <v>171</v>
      </c>
      <c r="F63" s="36" t="s">
        <v>47</v>
      </c>
      <c r="G63" s="37">
        <v>1.06</v>
      </c>
      <c r="H63" s="22">
        <v>62.064</v>
      </c>
      <c r="I63" s="22">
        <f t="shared" si="63"/>
        <v>65.790000000000006</v>
      </c>
      <c r="J63" s="22">
        <f t="shared" si="71"/>
        <v>1.06</v>
      </c>
      <c r="K63" s="22">
        <f t="shared" si="72"/>
        <v>65.790000000000006</v>
      </c>
      <c r="L63" s="22"/>
      <c r="M63" s="22">
        <f t="shared" si="64"/>
        <v>0</v>
      </c>
      <c r="N63" s="22"/>
      <c r="O63" s="22">
        <f t="shared" si="65"/>
        <v>0</v>
      </c>
      <c r="P63" s="22"/>
      <c r="Q63" s="22">
        <f t="shared" si="66"/>
        <v>0</v>
      </c>
      <c r="R63" s="22">
        <f t="shared" si="67"/>
        <v>1.06</v>
      </c>
      <c r="S63" s="22">
        <f t="shared" si="68"/>
        <v>65.790000000000006</v>
      </c>
      <c r="T63" s="22">
        <f t="shared" si="69"/>
        <v>0</v>
      </c>
      <c r="U63" s="85">
        <f t="shared" si="70"/>
        <v>0</v>
      </c>
      <c r="V63">
        <v>1.06</v>
      </c>
    </row>
    <row r="64" spans="2:22" ht="36" x14ac:dyDescent="0.25">
      <c r="B64" s="72" t="s">
        <v>134</v>
      </c>
      <c r="C64" s="34" t="s">
        <v>172</v>
      </c>
      <c r="D64" s="35" t="s">
        <v>173</v>
      </c>
      <c r="E64" s="35" t="s">
        <v>174</v>
      </c>
      <c r="F64" s="36" t="s">
        <v>47</v>
      </c>
      <c r="G64" s="37">
        <v>95.32</v>
      </c>
      <c r="H64" s="22">
        <v>2.8079999999999998</v>
      </c>
      <c r="I64" s="22">
        <f t="shared" si="63"/>
        <v>267.66000000000003</v>
      </c>
      <c r="J64" s="22">
        <f t="shared" si="71"/>
        <v>73.28</v>
      </c>
      <c r="K64" s="22">
        <f t="shared" si="72"/>
        <v>205.77</v>
      </c>
      <c r="L64" s="22">
        <v>22.039999999999992</v>
      </c>
      <c r="M64" s="22">
        <f t="shared" si="64"/>
        <v>61.89</v>
      </c>
      <c r="N64" s="22">
        <v>0</v>
      </c>
      <c r="O64" s="22">
        <f t="shared" si="65"/>
        <v>0</v>
      </c>
      <c r="P64" s="22">
        <v>0</v>
      </c>
      <c r="Q64" s="22">
        <f t="shared" si="66"/>
        <v>0</v>
      </c>
      <c r="R64" s="22">
        <f t="shared" si="67"/>
        <v>95.32</v>
      </c>
      <c r="S64" s="22">
        <f t="shared" si="68"/>
        <v>267.66000000000003</v>
      </c>
      <c r="T64" s="22">
        <f t="shared" si="69"/>
        <v>0</v>
      </c>
      <c r="U64" s="85">
        <f t="shared" si="70"/>
        <v>0</v>
      </c>
      <c r="V64">
        <v>73.28</v>
      </c>
    </row>
    <row r="65" spans="2:22" ht="24" x14ac:dyDescent="0.25">
      <c r="B65" s="72" t="s">
        <v>23</v>
      </c>
      <c r="C65" s="34" t="s">
        <v>175</v>
      </c>
      <c r="D65" s="35" t="s">
        <v>176</v>
      </c>
      <c r="E65" s="35" t="s">
        <v>177</v>
      </c>
      <c r="F65" s="36" t="s">
        <v>75</v>
      </c>
      <c r="G65" s="37">
        <v>3.76</v>
      </c>
      <c r="H65" s="22">
        <v>70.763999999999996</v>
      </c>
      <c r="I65" s="22">
        <f t="shared" si="63"/>
        <v>266.07</v>
      </c>
      <c r="J65" s="22">
        <f t="shared" si="71"/>
        <v>3.76</v>
      </c>
      <c r="K65" s="22">
        <f t="shared" si="72"/>
        <v>266.07</v>
      </c>
      <c r="L65" s="22"/>
      <c r="M65" s="22">
        <f t="shared" si="64"/>
        <v>0</v>
      </c>
      <c r="N65" s="22"/>
      <c r="O65" s="22">
        <f t="shared" si="65"/>
        <v>0</v>
      </c>
      <c r="P65" s="22"/>
      <c r="Q65" s="22">
        <f t="shared" si="66"/>
        <v>0</v>
      </c>
      <c r="R65" s="22">
        <f t="shared" si="67"/>
        <v>3.76</v>
      </c>
      <c r="S65" s="22">
        <f t="shared" si="68"/>
        <v>266.07</v>
      </c>
      <c r="T65" s="22">
        <f t="shared" si="69"/>
        <v>0</v>
      </c>
      <c r="U65" s="85">
        <f t="shared" si="70"/>
        <v>0</v>
      </c>
      <c r="V65">
        <v>3.76</v>
      </c>
    </row>
    <row r="66" spans="2:22" ht="24" x14ac:dyDescent="0.25">
      <c r="B66" s="69" t="s">
        <v>39</v>
      </c>
      <c r="C66" s="34" t="s">
        <v>178</v>
      </c>
      <c r="D66" s="35" t="s">
        <v>179</v>
      </c>
      <c r="E66" s="35" t="s">
        <v>180</v>
      </c>
      <c r="F66" s="36" t="s">
        <v>122</v>
      </c>
      <c r="G66" s="37">
        <v>295.33999999999997</v>
      </c>
      <c r="H66" s="22">
        <v>36.612000000000002</v>
      </c>
      <c r="I66" s="22">
        <f t="shared" si="63"/>
        <v>10812.99</v>
      </c>
      <c r="J66" s="22">
        <f>G66</f>
        <v>295.33999999999997</v>
      </c>
      <c r="K66" s="22">
        <f t="shared" si="72"/>
        <v>10812.99</v>
      </c>
      <c r="L66" s="22"/>
      <c r="M66" s="22">
        <f t="shared" si="64"/>
        <v>0</v>
      </c>
      <c r="N66" s="22"/>
      <c r="O66" s="22">
        <f t="shared" si="65"/>
        <v>0</v>
      </c>
      <c r="P66" s="22"/>
      <c r="Q66" s="22">
        <f t="shared" si="66"/>
        <v>0</v>
      </c>
      <c r="R66" s="22">
        <f t="shared" si="67"/>
        <v>295.33999999999997</v>
      </c>
      <c r="S66" s="22">
        <f t="shared" si="68"/>
        <v>10812.99</v>
      </c>
      <c r="T66" s="22">
        <f t="shared" si="69"/>
        <v>0</v>
      </c>
      <c r="U66" s="85">
        <f t="shared" si="70"/>
        <v>0</v>
      </c>
      <c r="V66">
        <v>0</v>
      </c>
    </row>
    <row r="67" spans="2:22" ht="24" x14ac:dyDescent="0.25">
      <c r="B67" s="69" t="s">
        <v>39</v>
      </c>
      <c r="C67" s="34" t="s">
        <v>131</v>
      </c>
      <c r="D67" s="35" t="s">
        <v>181</v>
      </c>
      <c r="E67" s="35" t="s">
        <v>133</v>
      </c>
      <c r="F67" s="36" t="s">
        <v>122</v>
      </c>
      <c r="G67" s="37">
        <v>295.33999999999997</v>
      </c>
      <c r="H67" s="22">
        <v>78.263999999999996</v>
      </c>
      <c r="I67" s="22">
        <f t="shared" si="63"/>
        <v>23114.49</v>
      </c>
      <c r="J67" s="22">
        <f t="shared" ref="J67:J69" si="73">G67</f>
        <v>295.33999999999997</v>
      </c>
      <c r="K67" s="22">
        <f t="shared" si="72"/>
        <v>23114.49</v>
      </c>
      <c r="L67" s="22"/>
      <c r="M67" s="22">
        <f t="shared" si="64"/>
        <v>0</v>
      </c>
      <c r="N67" s="22"/>
      <c r="O67" s="22">
        <f t="shared" si="65"/>
        <v>0</v>
      </c>
      <c r="P67" s="22"/>
      <c r="Q67" s="22">
        <f t="shared" si="66"/>
        <v>0</v>
      </c>
      <c r="R67" s="22">
        <f t="shared" si="67"/>
        <v>295.33999999999997</v>
      </c>
      <c r="S67" s="22">
        <f t="shared" si="68"/>
        <v>23114.49</v>
      </c>
      <c r="T67" s="22">
        <f t="shared" si="69"/>
        <v>0</v>
      </c>
      <c r="U67" s="85">
        <f t="shared" si="70"/>
        <v>0</v>
      </c>
      <c r="V67">
        <v>0</v>
      </c>
    </row>
    <row r="68" spans="2:22" ht="24" x14ac:dyDescent="0.25">
      <c r="B68" s="72" t="s">
        <v>134</v>
      </c>
      <c r="C68" s="34" t="s">
        <v>135</v>
      </c>
      <c r="D68" s="35" t="s">
        <v>182</v>
      </c>
      <c r="E68" s="35" t="s">
        <v>137</v>
      </c>
      <c r="F68" s="36" t="s">
        <v>138</v>
      </c>
      <c r="G68" s="37">
        <v>354.4</v>
      </c>
      <c r="H68" s="22">
        <v>36</v>
      </c>
      <c r="I68" s="22">
        <f t="shared" si="63"/>
        <v>12758.4</v>
      </c>
      <c r="J68" s="22">
        <f t="shared" si="73"/>
        <v>354.4</v>
      </c>
      <c r="K68" s="22">
        <f t="shared" si="72"/>
        <v>12758.4</v>
      </c>
      <c r="L68" s="22"/>
      <c r="M68" s="22">
        <f t="shared" si="64"/>
        <v>0</v>
      </c>
      <c r="N68" s="22"/>
      <c r="O68" s="22">
        <f t="shared" si="65"/>
        <v>0</v>
      </c>
      <c r="P68" s="22"/>
      <c r="Q68" s="22">
        <f t="shared" si="66"/>
        <v>0</v>
      </c>
      <c r="R68" s="22">
        <f t="shared" si="67"/>
        <v>354.4</v>
      </c>
      <c r="S68" s="22">
        <f t="shared" si="68"/>
        <v>12758.4</v>
      </c>
      <c r="T68" s="22">
        <f t="shared" si="69"/>
        <v>0</v>
      </c>
      <c r="U68" s="85">
        <f t="shared" si="70"/>
        <v>0</v>
      </c>
      <c r="V68">
        <v>0</v>
      </c>
    </row>
    <row r="69" spans="2:22" ht="24" x14ac:dyDescent="0.25">
      <c r="B69" s="69" t="s">
        <v>39</v>
      </c>
      <c r="C69" s="34" t="s">
        <v>183</v>
      </c>
      <c r="D69" s="35" t="s">
        <v>184</v>
      </c>
      <c r="E69" s="35" t="s">
        <v>185</v>
      </c>
      <c r="F69" s="36" t="s">
        <v>47</v>
      </c>
      <c r="G69" s="37">
        <v>24</v>
      </c>
      <c r="H69" s="22">
        <v>11.772</v>
      </c>
      <c r="I69" s="22">
        <f t="shared" si="63"/>
        <v>282.52999999999997</v>
      </c>
      <c r="J69" s="22">
        <f t="shared" si="73"/>
        <v>24</v>
      </c>
      <c r="K69" s="22">
        <f t="shared" si="72"/>
        <v>282.52999999999997</v>
      </c>
      <c r="L69" s="22"/>
      <c r="M69" s="22">
        <f t="shared" si="64"/>
        <v>0</v>
      </c>
      <c r="N69" s="22"/>
      <c r="O69" s="22">
        <f t="shared" si="65"/>
        <v>0</v>
      </c>
      <c r="P69" s="22"/>
      <c r="Q69" s="22">
        <f t="shared" si="66"/>
        <v>0</v>
      </c>
      <c r="R69" s="22">
        <f t="shared" si="67"/>
        <v>24</v>
      </c>
      <c r="S69" s="22">
        <f t="shared" si="68"/>
        <v>282.52999999999997</v>
      </c>
      <c r="T69" s="22">
        <f t="shared" si="69"/>
        <v>0</v>
      </c>
      <c r="U69" s="85">
        <f t="shared" si="70"/>
        <v>0</v>
      </c>
      <c r="V69">
        <v>0</v>
      </c>
    </row>
    <row r="70" spans="2:22" x14ac:dyDescent="0.25">
      <c r="B70" s="71"/>
      <c r="C70" s="30"/>
      <c r="D70" s="31" t="s">
        <v>186</v>
      </c>
      <c r="E70" s="31" t="s">
        <v>187</v>
      </c>
      <c r="F70" s="32"/>
      <c r="G70" s="33">
        <v>0</v>
      </c>
      <c r="H70" s="33"/>
      <c r="I70" s="33">
        <f>SUBTOTAL(9,I71:I72)</f>
        <v>13479.3</v>
      </c>
      <c r="J70" s="33"/>
      <c r="K70" s="33">
        <f>SUBTOTAL(9,K71:K72)</f>
        <v>0</v>
      </c>
      <c r="L70" s="33"/>
      <c r="M70" s="33">
        <f>SUBTOTAL(9,M71:M72)</f>
        <v>6110.6200000000008</v>
      </c>
      <c r="N70" s="33"/>
      <c r="O70" s="33">
        <f>SUBTOTAL(9,O71:O72)</f>
        <v>7368.68</v>
      </c>
      <c r="P70" s="33"/>
      <c r="Q70" s="33">
        <f>SUBTOTAL(9,Q71:Q72)</f>
        <v>0</v>
      </c>
      <c r="R70" s="33"/>
      <c r="S70" s="33">
        <f>SUBTOTAL(9,S71:S72)</f>
        <v>13479.300000000001</v>
      </c>
      <c r="T70" s="33"/>
      <c r="U70" s="87">
        <f>SUBTOTAL(9,U71:U72)</f>
        <v>0</v>
      </c>
      <c r="V70">
        <v>0</v>
      </c>
    </row>
    <row r="71" spans="2:22" ht="24" x14ac:dyDescent="0.25">
      <c r="B71" s="69" t="s">
        <v>39</v>
      </c>
      <c r="C71" s="34" t="s">
        <v>188</v>
      </c>
      <c r="D71" s="35" t="s">
        <v>189</v>
      </c>
      <c r="E71" s="35" t="s">
        <v>190</v>
      </c>
      <c r="F71" s="36" t="s">
        <v>47</v>
      </c>
      <c r="G71" s="37">
        <v>75</v>
      </c>
      <c r="H71" s="22">
        <v>10.991999999999999</v>
      </c>
      <c r="I71" s="22">
        <f t="shared" ref="I71:I72" si="74">ROUND(G71*H71,2)</f>
        <v>824.4</v>
      </c>
      <c r="J71" s="22"/>
      <c r="K71" s="22">
        <f t="shared" ref="K71:K72" si="75">ROUND($H71*J71,2)</f>
        <v>0</v>
      </c>
      <c r="L71" s="22">
        <v>34</v>
      </c>
      <c r="M71" s="22">
        <f t="shared" ref="M71:M72" si="76">ROUND($H71*L71,2)</f>
        <v>373.73</v>
      </c>
      <c r="N71" s="22">
        <v>41</v>
      </c>
      <c r="O71" s="22">
        <f t="shared" ref="O71:O72" si="77">ROUND($H71*N71,2)</f>
        <v>450.67</v>
      </c>
      <c r="P71" s="22"/>
      <c r="Q71" s="22">
        <f t="shared" ref="Q71:Q72" si="78">ROUND($H71*P71,2)</f>
        <v>0</v>
      </c>
      <c r="R71" s="22">
        <f t="shared" ref="R71:R72" si="79">J71+L71+N71+P71</f>
        <v>75</v>
      </c>
      <c r="S71" s="22">
        <f t="shared" ref="S71:S72" si="80">+M71+K71+O71+Q71</f>
        <v>824.40000000000009</v>
      </c>
      <c r="T71" s="22">
        <f t="shared" ref="T71:T72" si="81">G71-R71</f>
        <v>0</v>
      </c>
      <c r="U71" s="85">
        <f t="shared" ref="U71:U72" si="82">I71-S71</f>
        <v>0</v>
      </c>
      <c r="V71">
        <v>0</v>
      </c>
    </row>
    <row r="72" spans="2:22" ht="24" x14ac:dyDescent="0.25">
      <c r="B72" s="69" t="s">
        <v>39</v>
      </c>
      <c r="C72" s="34" t="s">
        <v>191</v>
      </c>
      <c r="D72" s="35" t="s">
        <v>192</v>
      </c>
      <c r="E72" s="35" t="s">
        <v>193</v>
      </c>
      <c r="F72" s="36" t="s">
        <v>122</v>
      </c>
      <c r="G72" s="37">
        <v>225</v>
      </c>
      <c r="H72" s="22">
        <v>56.244</v>
      </c>
      <c r="I72" s="22">
        <f t="shared" si="74"/>
        <v>12654.9</v>
      </c>
      <c r="J72" s="22"/>
      <c r="K72" s="22">
        <f t="shared" si="75"/>
        <v>0</v>
      </c>
      <c r="L72" s="22">
        <v>102</v>
      </c>
      <c r="M72" s="22">
        <f t="shared" si="76"/>
        <v>5736.89</v>
      </c>
      <c r="N72" s="22">
        <v>123</v>
      </c>
      <c r="O72" s="22">
        <f t="shared" si="77"/>
        <v>6918.01</v>
      </c>
      <c r="P72" s="22"/>
      <c r="Q72" s="22">
        <f t="shared" si="78"/>
        <v>0</v>
      </c>
      <c r="R72" s="22">
        <f t="shared" si="79"/>
        <v>225</v>
      </c>
      <c r="S72" s="22">
        <f t="shared" si="80"/>
        <v>12654.900000000001</v>
      </c>
      <c r="T72" s="22">
        <f t="shared" si="81"/>
        <v>0</v>
      </c>
      <c r="U72" s="85">
        <f t="shared" si="82"/>
        <v>0</v>
      </c>
      <c r="V72">
        <v>0</v>
      </c>
    </row>
    <row r="73" spans="2:22" x14ac:dyDescent="0.25">
      <c r="B73" s="71"/>
      <c r="C73" s="30"/>
      <c r="D73" s="31" t="s">
        <v>194</v>
      </c>
      <c r="E73" s="31" t="s">
        <v>195</v>
      </c>
      <c r="F73" s="32"/>
      <c r="G73" s="33">
        <v>0</v>
      </c>
      <c r="H73" s="33"/>
      <c r="I73" s="33">
        <f>SUBTOTAL(9,I74:I76)</f>
        <v>17925.400000000001</v>
      </c>
      <c r="J73" s="33"/>
      <c r="K73" s="33">
        <f>SUBTOTAL(9,K74:K76)</f>
        <v>0</v>
      </c>
      <c r="L73" s="33"/>
      <c r="M73" s="33">
        <f>SUBTOTAL(9,M74:M76)</f>
        <v>12116.77</v>
      </c>
      <c r="N73" s="33"/>
      <c r="O73" s="33">
        <f>SUBTOTAL(9,O74:O76)</f>
        <v>5808.62</v>
      </c>
      <c r="P73" s="33"/>
      <c r="Q73" s="33">
        <f>SUBTOTAL(9,Q74:Q76)</f>
        <v>0</v>
      </c>
      <c r="R73" s="33"/>
      <c r="S73" s="33">
        <f>SUBTOTAL(9,S74:S76)</f>
        <v>17925.39</v>
      </c>
      <c r="T73" s="33"/>
      <c r="U73" s="87">
        <f>SUBTOTAL(9,U74:U76)</f>
        <v>1.0000000000218279E-2</v>
      </c>
      <c r="V73">
        <v>0</v>
      </c>
    </row>
    <row r="74" spans="2:22" ht="24" x14ac:dyDescent="0.25">
      <c r="B74" s="69" t="s">
        <v>39</v>
      </c>
      <c r="C74" s="34" t="s">
        <v>196</v>
      </c>
      <c r="D74" s="35" t="s">
        <v>197</v>
      </c>
      <c r="E74" s="35" t="s">
        <v>198</v>
      </c>
      <c r="F74" s="36" t="s">
        <v>47</v>
      </c>
      <c r="G74" s="37">
        <v>1037.9000000000001</v>
      </c>
      <c r="H74" s="22">
        <v>13.068000000000001</v>
      </c>
      <c r="I74" s="22">
        <f t="shared" ref="I74:I76" si="83">ROUND(G74*H74,2)</f>
        <v>13563.28</v>
      </c>
      <c r="J74" s="22"/>
      <c r="K74" s="22">
        <f t="shared" ref="K74:K76" si="84">ROUND($H74*J74,2)</f>
        <v>0</v>
      </c>
      <c r="L74" s="22">
        <v>863.15931</v>
      </c>
      <c r="M74" s="22">
        <f t="shared" ref="M74:M76" si="85">ROUND($H74*L74,2)</f>
        <v>11279.77</v>
      </c>
      <c r="N74" s="22">
        <v>174.74</v>
      </c>
      <c r="O74" s="22">
        <f t="shared" ref="O74:O76" si="86">ROUND($H74*N74,2)</f>
        <v>2283.5</v>
      </c>
      <c r="P74" s="22"/>
      <c r="Q74" s="22">
        <f t="shared" ref="Q74:Q76" si="87">ROUND($H74*P74,2)</f>
        <v>0</v>
      </c>
      <c r="R74" s="22">
        <f t="shared" ref="R74:R76" si="88">J74+L74+N74+P74</f>
        <v>1037.89931</v>
      </c>
      <c r="S74" s="22">
        <f t="shared" ref="S74:S76" si="89">+M74+K74+O74+Q74</f>
        <v>13563.27</v>
      </c>
      <c r="T74" s="22">
        <f t="shared" ref="T74:T76" si="90">G74-R74</f>
        <v>6.9000000007690687E-4</v>
      </c>
      <c r="U74" s="85">
        <f t="shared" ref="U74:U76" si="91">I74-S74</f>
        <v>1.0000000000218279E-2</v>
      </c>
      <c r="V74">
        <v>0</v>
      </c>
    </row>
    <row r="75" spans="2:22" ht="24" x14ac:dyDescent="0.25">
      <c r="B75" s="69" t="s">
        <v>39</v>
      </c>
      <c r="C75" s="34" t="s">
        <v>199</v>
      </c>
      <c r="D75" s="35" t="s">
        <v>200</v>
      </c>
      <c r="E75" s="35" t="s">
        <v>201</v>
      </c>
      <c r="F75" s="36" t="s">
        <v>47</v>
      </c>
      <c r="G75" s="37">
        <v>150</v>
      </c>
      <c r="H75" s="22">
        <v>5.58</v>
      </c>
      <c r="I75" s="22">
        <f t="shared" si="83"/>
        <v>837</v>
      </c>
      <c r="J75" s="22"/>
      <c r="K75" s="22">
        <f t="shared" si="84"/>
        <v>0</v>
      </c>
      <c r="L75" s="22">
        <v>150</v>
      </c>
      <c r="M75" s="22">
        <f t="shared" si="85"/>
        <v>837</v>
      </c>
      <c r="N75" s="22"/>
      <c r="O75" s="22">
        <f t="shared" si="86"/>
        <v>0</v>
      </c>
      <c r="P75" s="22"/>
      <c r="Q75" s="22">
        <f t="shared" si="87"/>
        <v>0</v>
      </c>
      <c r="R75" s="22">
        <f t="shared" si="88"/>
        <v>150</v>
      </c>
      <c r="S75" s="22">
        <f t="shared" si="89"/>
        <v>837</v>
      </c>
      <c r="T75" s="22">
        <f t="shared" si="90"/>
        <v>0</v>
      </c>
      <c r="U75" s="85">
        <f t="shared" si="91"/>
        <v>0</v>
      </c>
      <c r="V75">
        <v>0</v>
      </c>
    </row>
    <row r="76" spans="2:22" ht="24" x14ac:dyDescent="0.25">
      <c r="B76" s="69" t="s">
        <v>39</v>
      </c>
      <c r="C76" s="34" t="s">
        <v>202</v>
      </c>
      <c r="D76" s="35" t="s">
        <v>203</v>
      </c>
      <c r="E76" s="35" t="s">
        <v>204</v>
      </c>
      <c r="F76" s="36" t="s">
        <v>47</v>
      </c>
      <c r="G76" s="37">
        <v>272</v>
      </c>
      <c r="H76" s="22">
        <v>12.96</v>
      </c>
      <c r="I76" s="22">
        <f t="shared" si="83"/>
        <v>3525.12</v>
      </c>
      <c r="J76" s="22"/>
      <c r="K76" s="22">
        <f t="shared" si="84"/>
        <v>0</v>
      </c>
      <c r="L76" s="22">
        <v>0</v>
      </c>
      <c r="M76" s="22">
        <f t="shared" si="85"/>
        <v>0</v>
      </c>
      <c r="N76" s="22">
        <v>271.99996369791626</v>
      </c>
      <c r="O76" s="22">
        <f t="shared" si="86"/>
        <v>3525.12</v>
      </c>
      <c r="P76" s="22"/>
      <c r="Q76" s="22">
        <f t="shared" si="87"/>
        <v>0</v>
      </c>
      <c r="R76" s="22">
        <f t="shared" si="88"/>
        <v>271.99996369791626</v>
      </c>
      <c r="S76" s="22">
        <f t="shared" si="89"/>
        <v>3525.12</v>
      </c>
      <c r="T76" s="22">
        <f t="shared" si="90"/>
        <v>3.6302083742612012E-5</v>
      </c>
      <c r="U76" s="85">
        <f t="shared" si="91"/>
        <v>0</v>
      </c>
      <c r="V76">
        <v>0</v>
      </c>
    </row>
    <row r="77" spans="2:22" x14ac:dyDescent="0.25">
      <c r="B77" s="70"/>
      <c r="C77" s="23"/>
      <c r="D77" s="24" t="s">
        <v>205</v>
      </c>
      <c r="E77" s="28" t="s">
        <v>206</v>
      </c>
      <c r="F77" s="29"/>
      <c r="G77" s="27">
        <v>0</v>
      </c>
      <c r="H77" s="27"/>
      <c r="I77" s="33">
        <f>SUBTOTAL(9,I78)</f>
        <v>104964.19</v>
      </c>
      <c r="J77" s="27"/>
      <c r="K77" s="33">
        <f>SUBTOTAL(9,K78)</f>
        <v>17494.03</v>
      </c>
      <c r="L77" s="27">
        <v>0</v>
      </c>
      <c r="M77" s="33">
        <f>SUBTOTAL(9,M78)</f>
        <v>34988.06</v>
      </c>
      <c r="N77" s="27">
        <v>0</v>
      </c>
      <c r="O77" s="33">
        <f>SUBTOTAL(9,O78)</f>
        <v>34988.06</v>
      </c>
      <c r="P77" s="27">
        <v>0</v>
      </c>
      <c r="Q77" s="33">
        <f>SUBTOTAL(9,Q78)</f>
        <v>17494.03</v>
      </c>
      <c r="R77" s="27"/>
      <c r="S77" s="33">
        <f>SUBTOTAL(9,S78)</f>
        <v>104964.18</v>
      </c>
      <c r="T77" s="27"/>
      <c r="U77" s="87">
        <f>SUBTOTAL(9,U78)</f>
        <v>1.0000000009313226E-2</v>
      </c>
      <c r="V77">
        <v>0</v>
      </c>
    </row>
    <row r="78" spans="2:22" ht="48" x14ac:dyDescent="0.25">
      <c r="B78" s="69" t="s">
        <v>23</v>
      </c>
      <c r="C78" s="18" t="s">
        <v>24</v>
      </c>
      <c r="D78" s="19" t="s">
        <v>207</v>
      </c>
      <c r="E78" s="20" t="s">
        <v>208</v>
      </c>
      <c r="F78" s="21" t="s">
        <v>209</v>
      </c>
      <c r="G78" s="22">
        <v>6</v>
      </c>
      <c r="H78" s="22">
        <v>17494.032000000003</v>
      </c>
      <c r="I78" s="22">
        <f>ROUND(G78*H78,2)</f>
        <v>104964.19</v>
      </c>
      <c r="J78" s="22">
        <v>1</v>
      </c>
      <c r="K78" s="22">
        <f>ROUND($H78*J78,2)</f>
        <v>17494.03</v>
      </c>
      <c r="L78" s="22">
        <v>2</v>
      </c>
      <c r="M78" s="22">
        <f>ROUND($H78*L78,2)</f>
        <v>34988.06</v>
      </c>
      <c r="N78" s="22">
        <v>2</v>
      </c>
      <c r="O78" s="22">
        <f>ROUND($H78*N78,2)</f>
        <v>34988.06</v>
      </c>
      <c r="P78" s="22">
        <v>1</v>
      </c>
      <c r="Q78" s="22">
        <f>ROUND($H78*P78,2)</f>
        <v>17494.03</v>
      </c>
      <c r="R78" s="22">
        <f>J78+L78+N78+P78</f>
        <v>6</v>
      </c>
      <c r="S78" s="22">
        <f>+M78+K78+O78+Q78</f>
        <v>104964.18</v>
      </c>
      <c r="T78" s="22">
        <f>G78-R78</f>
        <v>0</v>
      </c>
      <c r="U78" s="85">
        <f>I78-S78</f>
        <v>1.0000000009313226E-2</v>
      </c>
      <c r="V78">
        <v>0</v>
      </c>
    </row>
    <row r="79" spans="2:22" x14ac:dyDescent="0.25">
      <c r="B79" s="74"/>
      <c r="C79" s="40"/>
      <c r="D79" s="41" t="s">
        <v>210</v>
      </c>
      <c r="E79" s="41" t="s">
        <v>211</v>
      </c>
      <c r="F79" s="138"/>
      <c r="G79" s="16">
        <v>0</v>
      </c>
      <c r="H79" s="16"/>
      <c r="I79" s="16">
        <f>SUBTOTAL(9,I80:I127)</f>
        <v>2856788.1900000004</v>
      </c>
      <c r="J79" s="17"/>
      <c r="K79" s="16"/>
      <c r="L79" s="17">
        <v>0</v>
      </c>
      <c r="M79" s="16"/>
      <c r="N79" s="17">
        <v>0</v>
      </c>
      <c r="O79" s="16"/>
      <c r="P79" s="17">
        <v>0</v>
      </c>
      <c r="Q79" s="16"/>
      <c r="R79" s="16"/>
      <c r="S79" s="16"/>
      <c r="T79" s="16"/>
      <c r="U79" s="84"/>
      <c r="V79">
        <v>0</v>
      </c>
    </row>
    <row r="80" spans="2:22" x14ac:dyDescent="0.25">
      <c r="B80" s="71"/>
      <c r="C80" s="30"/>
      <c r="D80" s="31" t="s">
        <v>212</v>
      </c>
      <c r="E80" s="31" t="s">
        <v>213</v>
      </c>
      <c r="F80" s="32"/>
      <c r="G80" s="33">
        <v>0</v>
      </c>
      <c r="H80" s="33"/>
      <c r="I80" s="33">
        <f>SUBTOTAL(9,I81:I90)</f>
        <v>5230.4699999999993</v>
      </c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87"/>
      <c r="V80">
        <v>0</v>
      </c>
    </row>
    <row r="81" spans="2:22" x14ac:dyDescent="0.25">
      <c r="B81" s="71"/>
      <c r="C81" s="30"/>
      <c r="D81" s="31" t="s">
        <v>214</v>
      </c>
      <c r="E81" s="31" t="s">
        <v>215</v>
      </c>
      <c r="F81" s="32"/>
      <c r="G81" s="33">
        <v>0</v>
      </c>
      <c r="H81" s="33"/>
      <c r="I81" s="33">
        <f>SUBTOTAL(9,I82:I90)</f>
        <v>5230.4699999999993</v>
      </c>
      <c r="J81" s="33"/>
      <c r="K81" s="33">
        <f>SUBTOTAL(9,K82:K90)</f>
        <v>5230.4699999999993</v>
      </c>
      <c r="L81" s="33"/>
      <c r="M81" s="33">
        <f>SUBTOTAL(9,M82:M90)</f>
        <v>0</v>
      </c>
      <c r="N81" s="33"/>
      <c r="O81" s="33">
        <f>SUBTOTAL(9,O82:O90)</f>
        <v>0</v>
      </c>
      <c r="P81" s="33"/>
      <c r="Q81" s="33">
        <f>SUBTOTAL(9,Q82:Q90)</f>
        <v>0</v>
      </c>
      <c r="R81" s="33"/>
      <c r="S81" s="33">
        <f>SUBTOTAL(9,S82:S90)</f>
        <v>5230.4699999999993</v>
      </c>
      <c r="T81" s="33"/>
      <c r="U81" s="87">
        <f>SUBTOTAL(9,U82:U90)</f>
        <v>0</v>
      </c>
      <c r="V81">
        <v>0</v>
      </c>
    </row>
    <row r="82" spans="2:22" ht="36" x14ac:dyDescent="0.25">
      <c r="B82" s="72" t="s">
        <v>134</v>
      </c>
      <c r="C82" s="34" t="s">
        <v>216</v>
      </c>
      <c r="D82" s="35" t="s">
        <v>217</v>
      </c>
      <c r="E82" s="35" t="s">
        <v>218</v>
      </c>
      <c r="F82" s="36" t="s">
        <v>122</v>
      </c>
      <c r="G82" s="37">
        <v>7.67</v>
      </c>
      <c r="H82" s="22">
        <v>156.21600000000001</v>
      </c>
      <c r="I82" s="22">
        <f t="shared" ref="I82:I90" si="92">ROUND(G82*H82,2)</f>
        <v>1198.18</v>
      </c>
      <c r="J82" s="22">
        <f>G82</f>
        <v>7.67</v>
      </c>
      <c r="K82" s="22">
        <f t="shared" ref="K82:K90" si="93">ROUND($H82*J82,2)</f>
        <v>1198.18</v>
      </c>
      <c r="L82" s="22"/>
      <c r="M82" s="22">
        <f t="shared" ref="M82:M90" si="94">ROUND($H82*L82,2)</f>
        <v>0</v>
      </c>
      <c r="N82" s="22"/>
      <c r="O82" s="22">
        <f t="shared" ref="O82:O90" si="95">ROUND($H82*N82,2)</f>
        <v>0</v>
      </c>
      <c r="P82" s="22"/>
      <c r="Q82" s="22">
        <f t="shared" ref="Q82:Q90" si="96">ROUND($H82*P82,2)</f>
        <v>0</v>
      </c>
      <c r="R82" s="22">
        <f t="shared" ref="R82:R90" si="97">J82+L82+N82+P82</f>
        <v>7.67</v>
      </c>
      <c r="S82" s="22">
        <f t="shared" ref="S82:S90" si="98">+M82+K82+O82+Q82</f>
        <v>1198.18</v>
      </c>
      <c r="T82" s="22">
        <f t="shared" ref="T82:T90" si="99">G82-R82</f>
        <v>0</v>
      </c>
      <c r="U82" s="85">
        <f t="shared" ref="U82:U90" si="100">I82-S82</f>
        <v>0</v>
      </c>
      <c r="V82">
        <v>6.3500000000000005</v>
      </c>
    </row>
    <row r="83" spans="2:22" ht="24" x14ac:dyDescent="0.25">
      <c r="B83" s="72" t="s">
        <v>134</v>
      </c>
      <c r="C83" s="34" t="s">
        <v>219</v>
      </c>
      <c r="D83" s="35" t="s">
        <v>220</v>
      </c>
      <c r="E83" s="35" t="s">
        <v>221</v>
      </c>
      <c r="F83" s="36" t="s">
        <v>122</v>
      </c>
      <c r="G83" s="37">
        <v>6.85</v>
      </c>
      <c r="H83" s="22">
        <v>53.087999999999994</v>
      </c>
      <c r="I83" s="22">
        <f t="shared" si="92"/>
        <v>363.65</v>
      </c>
      <c r="J83" s="22">
        <f t="shared" ref="J83:J90" si="101">G83</f>
        <v>6.85</v>
      </c>
      <c r="K83" s="22">
        <f t="shared" si="93"/>
        <v>363.65</v>
      </c>
      <c r="L83" s="22"/>
      <c r="M83" s="22">
        <f t="shared" si="94"/>
        <v>0</v>
      </c>
      <c r="N83" s="22"/>
      <c r="O83" s="22">
        <f t="shared" si="95"/>
        <v>0</v>
      </c>
      <c r="P83" s="22"/>
      <c r="Q83" s="22">
        <f t="shared" si="96"/>
        <v>0</v>
      </c>
      <c r="R83" s="22">
        <f t="shared" si="97"/>
        <v>6.85</v>
      </c>
      <c r="S83" s="22">
        <f t="shared" si="98"/>
        <v>363.65</v>
      </c>
      <c r="T83" s="22">
        <f t="shared" si="99"/>
        <v>0</v>
      </c>
      <c r="U83" s="85">
        <f t="shared" si="100"/>
        <v>0</v>
      </c>
      <c r="V83">
        <v>0</v>
      </c>
    </row>
    <row r="84" spans="2:22" ht="60" x14ac:dyDescent="0.25">
      <c r="B84" s="72" t="s">
        <v>134</v>
      </c>
      <c r="C84" s="34" t="s">
        <v>222</v>
      </c>
      <c r="D84" s="35" t="s">
        <v>223</v>
      </c>
      <c r="E84" s="35" t="s">
        <v>224</v>
      </c>
      <c r="F84" s="36" t="s">
        <v>225</v>
      </c>
      <c r="G84" s="37">
        <v>2.06</v>
      </c>
      <c r="H84" s="22">
        <v>7.3680000000000003</v>
      </c>
      <c r="I84" s="22">
        <f t="shared" si="92"/>
        <v>15.18</v>
      </c>
      <c r="J84" s="22">
        <f t="shared" si="101"/>
        <v>2.06</v>
      </c>
      <c r="K84" s="22">
        <f t="shared" si="93"/>
        <v>15.18</v>
      </c>
      <c r="L84" s="22"/>
      <c r="M84" s="22">
        <f t="shared" si="94"/>
        <v>0</v>
      </c>
      <c r="N84" s="22"/>
      <c r="O84" s="22">
        <f t="shared" si="95"/>
        <v>0</v>
      </c>
      <c r="P84" s="22"/>
      <c r="Q84" s="22">
        <f t="shared" si="96"/>
        <v>0</v>
      </c>
      <c r="R84" s="22">
        <f t="shared" si="97"/>
        <v>2.06</v>
      </c>
      <c r="S84" s="22">
        <f t="shared" si="98"/>
        <v>15.18</v>
      </c>
      <c r="T84" s="22">
        <f t="shared" si="99"/>
        <v>0</v>
      </c>
      <c r="U84" s="85">
        <f t="shared" si="100"/>
        <v>0</v>
      </c>
      <c r="V84">
        <v>0</v>
      </c>
    </row>
    <row r="85" spans="2:22" ht="36" x14ac:dyDescent="0.25">
      <c r="B85" s="72" t="s">
        <v>134</v>
      </c>
      <c r="C85" s="34" t="s">
        <v>226</v>
      </c>
      <c r="D85" s="35" t="s">
        <v>227</v>
      </c>
      <c r="E85" s="35" t="s">
        <v>228</v>
      </c>
      <c r="F85" s="36" t="s">
        <v>229</v>
      </c>
      <c r="G85" s="37">
        <v>61.73</v>
      </c>
      <c r="H85" s="22">
        <v>3.1320000000000001</v>
      </c>
      <c r="I85" s="22">
        <f t="shared" si="92"/>
        <v>193.34</v>
      </c>
      <c r="J85" s="22">
        <f t="shared" si="101"/>
        <v>61.73</v>
      </c>
      <c r="K85" s="22">
        <f t="shared" si="93"/>
        <v>193.34</v>
      </c>
      <c r="L85" s="22"/>
      <c r="M85" s="22">
        <f t="shared" si="94"/>
        <v>0</v>
      </c>
      <c r="N85" s="22"/>
      <c r="O85" s="22">
        <f t="shared" si="95"/>
        <v>0</v>
      </c>
      <c r="P85" s="22"/>
      <c r="Q85" s="22">
        <f t="shared" si="96"/>
        <v>0</v>
      </c>
      <c r="R85" s="22">
        <f t="shared" si="97"/>
        <v>61.73</v>
      </c>
      <c r="S85" s="22">
        <f t="shared" si="98"/>
        <v>193.34</v>
      </c>
      <c r="T85" s="22">
        <f t="shared" si="99"/>
        <v>0</v>
      </c>
      <c r="U85" s="85">
        <f t="shared" si="100"/>
        <v>0</v>
      </c>
      <c r="V85">
        <v>0</v>
      </c>
    </row>
    <row r="86" spans="2:22" ht="36" x14ac:dyDescent="0.25">
      <c r="B86" s="72" t="s">
        <v>134</v>
      </c>
      <c r="C86" s="34" t="s">
        <v>230</v>
      </c>
      <c r="D86" s="35" t="s">
        <v>231</v>
      </c>
      <c r="E86" s="35" t="s">
        <v>232</v>
      </c>
      <c r="F86" s="36" t="s">
        <v>47</v>
      </c>
      <c r="G86" s="37">
        <v>5.26</v>
      </c>
      <c r="H86" s="22">
        <v>325.548</v>
      </c>
      <c r="I86" s="22">
        <f t="shared" si="92"/>
        <v>1712.38</v>
      </c>
      <c r="J86" s="22">
        <f t="shared" si="101"/>
        <v>5.26</v>
      </c>
      <c r="K86" s="22">
        <f t="shared" si="93"/>
        <v>1712.38</v>
      </c>
      <c r="L86" s="22"/>
      <c r="M86" s="22">
        <f t="shared" si="94"/>
        <v>0</v>
      </c>
      <c r="N86" s="22"/>
      <c r="O86" s="22">
        <f t="shared" si="95"/>
        <v>0</v>
      </c>
      <c r="P86" s="22"/>
      <c r="Q86" s="22">
        <f t="shared" si="96"/>
        <v>0</v>
      </c>
      <c r="R86" s="22">
        <f t="shared" si="97"/>
        <v>5.26</v>
      </c>
      <c r="S86" s="22">
        <f t="shared" si="98"/>
        <v>1712.38</v>
      </c>
      <c r="T86" s="22">
        <f t="shared" si="99"/>
        <v>0</v>
      </c>
      <c r="U86" s="85">
        <f t="shared" si="100"/>
        <v>0</v>
      </c>
      <c r="V86">
        <v>2.52</v>
      </c>
    </row>
    <row r="87" spans="2:22" ht="36" x14ac:dyDescent="0.25">
      <c r="B87" s="72" t="s">
        <v>134</v>
      </c>
      <c r="C87" s="34" t="s">
        <v>233</v>
      </c>
      <c r="D87" s="35" t="s">
        <v>234</v>
      </c>
      <c r="E87" s="35" t="s">
        <v>235</v>
      </c>
      <c r="F87" s="36" t="s">
        <v>122</v>
      </c>
      <c r="G87" s="37">
        <v>0.82</v>
      </c>
      <c r="H87" s="22">
        <v>787.71599999999989</v>
      </c>
      <c r="I87" s="22">
        <f t="shared" si="92"/>
        <v>645.92999999999995</v>
      </c>
      <c r="J87" s="22">
        <f t="shared" si="101"/>
        <v>0.82</v>
      </c>
      <c r="K87" s="22">
        <f t="shared" si="93"/>
        <v>645.92999999999995</v>
      </c>
      <c r="L87" s="22"/>
      <c r="M87" s="22">
        <f t="shared" si="94"/>
        <v>0</v>
      </c>
      <c r="N87" s="22"/>
      <c r="O87" s="22">
        <f t="shared" si="95"/>
        <v>0</v>
      </c>
      <c r="P87" s="22"/>
      <c r="Q87" s="22">
        <f t="shared" si="96"/>
        <v>0</v>
      </c>
      <c r="R87" s="22">
        <f t="shared" si="97"/>
        <v>0.82</v>
      </c>
      <c r="S87" s="22">
        <f t="shared" si="98"/>
        <v>645.92999999999995</v>
      </c>
      <c r="T87" s="22">
        <f t="shared" si="99"/>
        <v>0</v>
      </c>
      <c r="U87" s="85">
        <f t="shared" si="100"/>
        <v>0</v>
      </c>
      <c r="V87">
        <v>0.82</v>
      </c>
    </row>
    <row r="88" spans="2:22" ht="36" x14ac:dyDescent="0.25">
      <c r="B88" s="72" t="s">
        <v>134</v>
      </c>
      <c r="C88" s="34" t="s">
        <v>236</v>
      </c>
      <c r="D88" s="35" t="s">
        <v>237</v>
      </c>
      <c r="E88" s="35" t="s">
        <v>238</v>
      </c>
      <c r="F88" s="36" t="s">
        <v>239</v>
      </c>
      <c r="G88" s="37">
        <v>5.4</v>
      </c>
      <c r="H88" s="22">
        <v>26.712000000000003</v>
      </c>
      <c r="I88" s="22">
        <f t="shared" si="92"/>
        <v>144.24</v>
      </c>
      <c r="J88" s="22">
        <f t="shared" si="101"/>
        <v>5.4</v>
      </c>
      <c r="K88" s="22">
        <f t="shared" si="93"/>
        <v>144.24</v>
      </c>
      <c r="L88" s="22"/>
      <c r="M88" s="22">
        <f t="shared" si="94"/>
        <v>0</v>
      </c>
      <c r="N88" s="22"/>
      <c r="O88" s="22">
        <f t="shared" si="95"/>
        <v>0</v>
      </c>
      <c r="P88" s="22"/>
      <c r="Q88" s="22">
        <f t="shared" si="96"/>
        <v>0</v>
      </c>
      <c r="R88" s="22">
        <f t="shared" si="97"/>
        <v>5.4</v>
      </c>
      <c r="S88" s="22">
        <f t="shared" si="98"/>
        <v>144.24</v>
      </c>
      <c r="T88" s="22">
        <f t="shared" si="99"/>
        <v>0</v>
      </c>
      <c r="U88" s="85">
        <f t="shared" si="100"/>
        <v>0</v>
      </c>
      <c r="V88">
        <v>0</v>
      </c>
    </row>
    <row r="89" spans="2:22" ht="36" x14ac:dyDescent="0.25">
      <c r="B89" s="72" t="s">
        <v>134</v>
      </c>
      <c r="C89" s="34" t="s">
        <v>240</v>
      </c>
      <c r="D89" s="35" t="s">
        <v>241</v>
      </c>
      <c r="E89" s="35" t="s">
        <v>242</v>
      </c>
      <c r="F89" s="36" t="s">
        <v>239</v>
      </c>
      <c r="G89" s="37">
        <v>25.2</v>
      </c>
      <c r="H89" s="22">
        <v>22.032000000000004</v>
      </c>
      <c r="I89" s="22">
        <f t="shared" si="92"/>
        <v>555.21</v>
      </c>
      <c r="J89" s="22">
        <f t="shared" si="101"/>
        <v>25.2</v>
      </c>
      <c r="K89" s="22">
        <f t="shared" si="93"/>
        <v>555.21</v>
      </c>
      <c r="L89" s="22"/>
      <c r="M89" s="22">
        <f t="shared" si="94"/>
        <v>0</v>
      </c>
      <c r="N89" s="22"/>
      <c r="O89" s="22">
        <f t="shared" si="95"/>
        <v>0</v>
      </c>
      <c r="P89" s="22"/>
      <c r="Q89" s="22">
        <f t="shared" si="96"/>
        <v>0</v>
      </c>
      <c r="R89" s="22">
        <f t="shared" si="97"/>
        <v>25.2</v>
      </c>
      <c r="S89" s="22">
        <f t="shared" si="98"/>
        <v>555.21</v>
      </c>
      <c r="T89" s="22">
        <f t="shared" si="99"/>
        <v>0</v>
      </c>
      <c r="U89" s="85">
        <f t="shared" si="100"/>
        <v>0</v>
      </c>
      <c r="V89">
        <v>0</v>
      </c>
    </row>
    <row r="90" spans="2:22" ht="36" x14ac:dyDescent="0.25">
      <c r="B90" s="72" t="s">
        <v>134</v>
      </c>
      <c r="C90" s="34" t="s">
        <v>243</v>
      </c>
      <c r="D90" s="35" t="s">
        <v>244</v>
      </c>
      <c r="E90" s="35" t="s">
        <v>245</v>
      </c>
      <c r="F90" s="36" t="s">
        <v>239</v>
      </c>
      <c r="G90" s="37">
        <v>20.8</v>
      </c>
      <c r="H90" s="22">
        <v>19.344000000000005</v>
      </c>
      <c r="I90" s="22">
        <f t="shared" si="92"/>
        <v>402.36</v>
      </c>
      <c r="J90" s="22">
        <f t="shared" si="101"/>
        <v>20.8</v>
      </c>
      <c r="K90" s="22">
        <f t="shared" si="93"/>
        <v>402.36</v>
      </c>
      <c r="L90" s="22"/>
      <c r="M90" s="22">
        <f t="shared" si="94"/>
        <v>0</v>
      </c>
      <c r="N90" s="22"/>
      <c r="O90" s="22">
        <f t="shared" si="95"/>
        <v>0</v>
      </c>
      <c r="P90" s="22"/>
      <c r="Q90" s="22">
        <f t="shared" si="96"/>
        <v>0</v>
      </c>
      <c r="R90" s="22">
        <f t="shared" si="97"/>
        <v>20.8</v>
      </c>
      <c r="S90" s="22">
        <f t="shared" si="98"/>
        <v>402.36</v>
      </c>
      <c r="T90" s="22">
        <f t="shared" si="99"/>
        <v>0</v>
      </c>
      <c r="U90" s="85">
        <f t="shared" si="100"/>
        <v>0</v>
      </c>
      <c r="V90">
        <v>0</v>
      </c>
    </row>
    <row r="91" spans="2:22" x14ac:dyDescent="0.25">
      <c r="B91" s="71"/>
      <c r="C91" s="30"/>
      <c r="D91" s="31" t="s">
        <v>246</v>
      </c>
      <c r="E91" s="31" t="s">
        <v>247</v>
      </c>
      <c r="F91" s="32"/>
      <c r="G91" s="33">
        <v>0</v>
      </c>
      <c r="H91" s="33"/>
      <c r="I91" s="33">
        <f>SUBTOTAL(9,I92:I104)</f>
        <v>54006.21</v>
      </c>
      <c r="J91" s="33"/>
      <c r="K91" s="33">
        <f>SUBTOTAL(9,K92:K104)</f>
        <v>53760.140000000007</v>
      </c>
      <c r="L91" s="33"/>
      <c r="M91" s="33">
        <f>SUBTOTAL(9,M92:M104)</f>
        <v>244.5</v>
      </c>
      <c r="N91" s="33"/>
      <c r="O91" s="33">
        <f>SUBTOTAL(9,O92:O104)</f>
        <v>0</v>
      </c>
      <c r="P91" s="33"/>
      <c r="Q91" s="33">
        <f>SUBTOTAL(9,Q92:Q104)</f>
        <v>0</v>
      </c>
      <c r="R91" s="33"/>
      <c r="S91" s="33">
        <f>SUBTOTAL(9,S92:S104)</f>
        <v>54004.639999999999</v>
      </c>
      <c r="T91" s="33"/>
      <c r="U91" s="87">
        <f>SUBTOTAL(9,U92:U104)</f>
        <v>1.5699999999998795</v>
      </c>
      <c r="V91">
        <v>0</v>
      </c>
    </row>
    <row r="92" spans="2:22" ht="48" x14ac:dyDescent="0.25">
      <c r="B92" s="72" t="s">
        <v>134</v>
      </c>
      <c r="C92" s="34" t="s">
        <v>248</v>
      </c>
      <c r="D92" s="35" t="s">
        <v>249</v>
      </c>
      <c r="E92" s="35" t="s">
        <v>250</v>
      </c>
      <c r="F92" s="36" t="s">
        <v>47</v>
      </c>
      <c r="G92" s="37">
        <v>9.3000000000000007</v>
      </c>
      <c r="H92" s="22">
        <v>78.623999999999995</v>
      </c>
      <c r="I92" s="22">
        <f t="shared" ref="I92:I104" si="102">ROUND(G92*H92,2)</f>
        <v>731.2</v>
      </c>
      <c r="J92" s="22">
        <v>9.3000000000000007</v>
      </c>
      <c r="K92" s="22">
        <f t="shared" ref="K92:K104" si="103">ROUND($H92*J92,2)</f>
        <v>731.2</v>
      </c>
      <c r="L92" s="22"/>
      <c r="M92" s="22">
        <f t="shared" ref="M92:M104" si="104">ROUND($H92*L92,2)</f>
        <v>0</v>
      </c>
      <c r="N92" s="22"/>
      <c r="O92" s="22">
        <f t="shared" ref="O92" si="105">ROUND($H92*N92,2)</f>
        <v>0</v>
      </c>
      <c r="P92" s="22"/>
      <c r="Q92" s="22">
        <f t="shared" ref="Q92" si="106">ROUND($H92*P92,2)</f>
        <v>0</v>
      </c>
      <c r="R92" s="22">
        <f t="shared" ref="R92:R104" si="107">J92+L92+N92+P92</f>
        <v>9.3000000000000007</v>
      </c>
      <c r="S92" s="22">
        <f t="shared" ref="S92:S104" si="108">+M92+K92+O92+Q92</f>
        <v>731.2</v>
      </c>
      <c r="T92" s="22">
        <f t="shared" ref="T92:T104" si="109">G92-R92</f>
        <v>0</v>
      </c>
      <c r="U92" s="85">
        <f t="shared" ref="U92:U104" si="110">I92-S92</f>
        <v>0</v>
      </c>
      <c r="V92">
        <v>0</v>
      </c>
    </row>
    <row r="93" spans="2:22" ht="48" x14ac:dyDescent="0.25">
      <c r="B93" s="72" t="s">
        <v>134</v>
      </c>
      <c r="C93" s="34" t="s">
        <v>251</v>
      </c>
      <c r="D93" s="35" t="s">
        <v>252</v>
      </c>
      <c r="E93" s="35" t="s">
        <v>253</v>
      </c>
      <c r="F93" s="36" t="s">
        <v>47</v>
      </c>
      <c r="G93" s="37">
        <v>99.16</v>
      </c>
      <c r="H93" s="22">
        <v>146.78399999999999</v>
      </c>
      <c r="I93" s="22">
        <f t="shared" si="102"/>
        <v>14555.1</v>
      </c>
      <c r="J93" s="22">
        <v>99.161591999999985</v>
      </c>
      <c r="K93" s="22">
        <f t="shared" si="103"/>
        <v>14555.34</v>
      </c>
      <c r="L93" s="22">
        <v>-1.5919999999880474E-3</v>
      </c>
      <c r="M93" s="22">
        <f>ROUND($H93*L93,2)-0.01</f>
        <v>-0.24000000000000002</v>
      </c>
      <c r="N93" s="22"/>
      <c r="O93" s="22">
        <f>ROUND($H93*N93,2)</f>
        <v>0</v>
      </c>
      <c r="P93" s="22"/>
      <c r="Q93" s="22">
        <f>ROUND($H93*P93,2)</f>
        <v>0</v>
      </c>
      <c r="R93" s="22">
        <f t="shared" si="107"/>
        <v>99.16</v>
      </c>
      <c r="S93" s="22">
        <f t="shared" si="108"/>
        <v>14555.1</v>
      </c>
      <c r="T93" s="22">
        <f t="shared" si="109"/>
        <v>0</v>
      </c>
      <c r="U93" s="85">
        <f t="shared" si="110"/>
        <v>0</v>
      </c>
      <c r="V93">
        <v>0</v>
      </c>
    </row>
    <row r="94" spans="2:22" ht="48" x14ac:dyDescent="0.25">
      <c r="B94" s="72" t="s">
        <v>134</v>
      </c>
      <c r="C94" s="34" t="s">
        <v>254</v>
      </c>
      <c r="D94" s="35" t="s">
        <v>255</v>
      </c>
      <c r="E94" s="35" t="s">
        <v>256</v>
      </c>
      <c r="F94" s="36" t="s">
        <v>47</v>
      </c>
      <c r="G94" s="37">
        <v>56.32</v>
      </c>
      <c r="H94" s="22">
        <v>165.14400000000003</v>
      </c>
      <c r="I94" s="22">
        <f t="shared" si="102"/>
        <v>9300.91</v>
      </c>
      <c r="J94" s="22">
        <v>56.32</v>
      </c>
      <c r="K94" s="22">
        <f t="shared" si="103"/>
        <v>9300.91</v>
      </c>
      <c r="L94" s="22"/>
      <c r="M94" s="22">
        <f t="shared" si="104"/>
        <v>0</v>
      </c>
      <c r="N94" s="22"/>
      <c r="O94" s="22">
        <f t="shared" ref="O94:O104" si="111">ROUND($H94*N94,2)</f>
        <v>0</v>
      </c>
      <c r="P94" s="22"/>
      <c r="Q94" s="22">
        <f t="shared" ref="Q94:Q104" si="112">ROUND($H94*P94,2)</f>
        <v>0</v>
      </c>
      <c r="R94" s="22">
        <f t="shared" si="107"/>
        <v>56.32</v>
      </c>
      <c r="S94" s="22">
        <f t="shared" si="108"/>
        <v>9300.91</v>
      </c>
      <c r="T94" s="22">
        <f t="shared" si="109"/>
        <v>0</v>
      </c>
      <c r="U94" s="85">
        <f t="shared" si="110"/>
        <v>0</v>
      </c>
      <c r="V94">
        <v>0</v>
      </c>
    </row>
    <row r="95" spans="2:22" ht="36" x14ac:dyDescent="0.25">
      <c r="B95" s="72" t="s">
        <v>134</v>
      </c>
      <c r="C95" s="34" t="s">
        <v>257</v>
      </c>
      <c r="D95" s="35" t="s">
        <v>258</v>
      </c>
      <c r="E95" s="35" t="s">
        <v>259</v>
      </c>
      <c r="F95" s="36" t="s">
        <v>122</v>
      </c>
      <c r="G95" s="37">
        <v>0.56000000000000005</v>
      </c>
      <c r="H95" s="22">
        <v>776.08800000000008</v>
      </c>
      <c r="I95" s="22">
        <f t="shared" si="102"/>
        <v>434.61</v>
      </c>
      <c r="J95" s="22">
        <v>0.55800000000000005</v>
      </c>
      <c r="K95" s="22">
        <f t="shared" si="103"/>
        <v>433.06</v>
      </c>
      <c r="L95" s="22"/>
      <c r="M95" s="22">
        <f t="shared" si="104"/>
        <v>0</v>
      </c>
      <c r="N95" s="22"/>
      <c r="O95" s="22">
        <f t="shared" si="111"/>
        <v>0</v>
      </c>
      <c r="P95" s="22"/>
      <c r="Q95" s="22">
        <f t="shared" si="112"/>
        <v>0</v>
      </c>
      <c r="R95" s="22">
        <f t="shared" si="107"/>
        <v>0.55800000000000005</v>
      </c>
      <c r="S95" s="22">
        <f t="shared" si="108"/>
        <v>433.06</v>
      </c>
      <c r="T95" s="22">
        <f t="shared" si="109"/>
        <v>2.0000000000000018E-3</v>
      </c>
      <c r="U95" s="85">
        <f t="shared" si="110"/>
        <v>1.5500000000000114</v>
      </c>
      <c r="V95">
        <v>0</v>
      </c>
    </row>
    <row r="96" spans="2:22" ht="48" x14ac:dyDescent="0.25">
      <c r="B96" s="72" t="s">
        <v>134</v>
      </c>
      <c r="C96" s="34" t="s">
        <v>260</v>
      </c>
      <c r="D96" s="35" t="s">
        <v>261</v>
      </c>
      <c r="E96" s="35" t="s">
        <v>262</v>
      </c>
      <c r="F96" s="36" t="s">
        <v>122</v>
      </c>
      <c r="G96" s="37">
        <v>15.92</v>
      </c>
      <c r="H96" s="22">
        <v>777.03599999999994</v>
      </c>
      <c r="I96" s="22">
        <f t="shared" si="102"/>
        <v>12370.41</v>
      </c>
      <c r="J96" s="22">
        <v>15.92</v>
      </c>
      <c r="K96" s="22">
        <f t="shared" si="103"/>
        <v>12370.41</v>
      </c>
      <c r="L96" s="22"/>
      <c r="M96" s="22">
        <f t="shared" si="104"/>
        <v>0</v>
      </c>
      <c r="N96" s="22"/>
      <c r="O96" s="22">
        <f t="shared" si="111"/>
        <v>0</v>
      </c>
      <c r="P96" s="22"/>
      <c r="Q96" s="22">
        <f t="shared" si="112"/>
        <v>0</v>
      </c>
      <c r="R96" s="22">
        <f t="shared" si="107"/>
        <v>15.92</v>
      </c>
      <c r="S96" s="22">
        <f t="shared" si="108"/>
        <v>12370.41</v>
      </c>
      <c r="T96" s="22">
        <f t="shared" si="109"/>
        <v>0</v>
      </c>
      <c r="U96" s="85">
        <f t="shared" si="110"/>
        <v>0</v>
      </c>
      <c r="V96">
        <v>0</v>
      </c>
    </row>
    <row r="97" spans="2:22" ht="36" x14ac:dyDescent="0.25">
      <c r="B97" s="72" t="s">
        <v>134</v>
      </c>
      <c r="C97" s="34" t="s">
        <v>263</v>
      </c>
      <c r="D97" s="35" t="s">
        <v>264</v>
      </c>
      <c r="E97" s="35" t="s">
        <v>265</v>
      </c>
      <c r="F97" s="36" t="s">
        <v>239</v>
      </c>
      <c r="G97" s="37">
        <v>13.9</v>
      </c>
      <c r="H97" s="22">
        <v>21.132000000000001</v>
      </c>
      <c r="I97" s="22">
        <f t="shared" si="102"/>
        <v>293.73</v>
      </c>
      <c r="J97" s="22">
        <v>13.9</v>
      </c>
      <c r="K97" s="22">
        <f t="shared" si="103"/>
        <v>293.73</v>
      </c>
      <c r="L97" s="22"/>
      <c r="M97" s="22">
        <f t="shared" si="104"/>
        <v>0</v>
      </c>
      <c r="N97" s="22"/>
      <c r="O97" s="22">
        <f t="shared" si="111"/>
        <v>0</v>
      </c>
      <c r="P97" s="22"/>
      <c r="Q97" s="22">
        <f t="shared" si="112"/>
        <v>0</v>
      </c>
      <c r="R97" s="22">
        <f t="shared" si="107"/>
        <v>13.9</v>
      </c>
      <c r="S97" s="22">
        <f t="shared" si="108"/>
        <v>293.73</v>
      </c>
      <c r="T97" s="22">
        <f t="shared" si="109"/>
        <v>0</v>
      </c>
      <c r="U97" s="85">
        <f t="shared" si="110"/>
        <v>0</v>
      </c>
      <c r="V97">
        <v>0</v>
      </c>
    </row>
    <row r="98" spans="2:22" ht="36" x14ac:dyDescent="0.25">
      <c r="B98" s="72" t="s">
        <v>134</v>
      </c>
      <c r="C98" s="34" t="s">
        <v>266</v>
      </c>
      <c r="D98" s="35" t="s">
        <v>267</v>
      </c>
      <c r="E98" s="35" t="s">
        <v>268</v>
      </c>
      <c r="F98" s="36" t="s">
        <v>239</v>
      </c>
      <c r="G98" s="37">
        <v>266.2</v>
      </c>
      <c r="H98" s="22">
        <v>19.787999999999997</v>
      </c>
      <c r="I98" s="22">
        <f t="shared" si="102"/>
        <v>5267.57</v>
      </c>
      <c r="J98" s="22">
        <v>266.20000251900001</v>
      </c>
      <c r="K98" s="22">
        <f t="shared" si="103"/>
        <v>5267.57</v>
      </c>
      <c r="L98" s="22"/>
      <c r="M98" s="22">
        <f t="shared" si="104"/>
        <v>0</v>
      </c>
      <c r="N98" s="22"/>
      <c r="O98" s="22">
        <f t="shared" si="111"/>
        <v>0</v>
      </c>
      <c r="P98" s="22"/>
      <c r="Q98" s="22">
        <f t="shared" si="112"/>
        <v>0</v>
      </c>
      <c r="R98" s="22">
        <f t="shared" si="107"/>
        <v>266.20000251900001</v>
      </c>
      <c r="S98" s="22">
        <f t="shared" si="108"/>
        <v>5267.57</v>
      </c>
      <c r="T98" s="22">
        <f t="shared" si="109"/>
        <v>-2.5190000201291696E-6</v>
      </c>
      <c r="U98" s="85">
        <f t="shared" si="110"/>
        <v>0</v>
      </c>
      <c r="V98">
        <v>0</v>
      </c>
    </row>
    <row r="99" spans="2:22" ht="36" x14ac:dyDescent="0.25">
      <c r="B99" s="72" t="s">
        <v>134</v>
      </c>
      <c r="C99" s="34" t="s">
        <v>269</v>
      </c>
      <c r="D99" s="35" t="s">
        <v>270</v>
      </c>
      <c r="E99" s="35" t="s">
        <v>271</v>
      </c>
      <c r="F99" s="36" t="s">
        <v>239</v>
      </c>
      <c r="G99" s="37">
        <v>59.9</v>
      </c>
      <c r="H99" s="22">
        <v>16.428000000000001</v>
      </c>
      <c r="I99" s="22">
        <f t="shared" si="102"/>
        <v>984.04</v>
      </c>
      <c r="J99" s="22">
        <v>53.388723820000003</v>
      </c>
      <c r="K99" s="22">
        <f t="shared" si="103"/>
        <v>877.07</v>
      </c>
      <c r="L99" s="22">
        <v>6.51</v>
      </c>
      <c r="M99" s="22">
        <f t="shared" si="104"/>
        <v>106.95</v>
      </c>
      <c r="N99" s="22"/>
      <c r="O99" s="22">
        <f t="shared" si="111"/>
        <v>0</v>
      </c>
      <c r="P99" s="22"/>
      <c r="Q99" s="22">
        <f t="shared" si="112"/>
        <v>0</v>
      </c>
      <c r="R99" s="22">
        <f t="shared" si="107"/>
        <v>59.898723820000001</v>
      </c>
      <c r="S99" s="22">
        <f t="shared" si="108"/>
        <v>984.0200000000001</v>
      </c>
      <c r="T99" s="22">
        <f t="shared" si="109"/>
        <v>1.2761799999978507E-3</v>
      </c>
      <c r="U99" s="85">
        <f t="shared" si="110"/>
        <v>1.9999999999868123E-2</v>
      </c>
      <c r="V99">
        <v>0</v>
      </c>
    </row>
    <row r="100" spans="2:22" ht="36" x14ac:dyDescent="0.25">
      <c r="B100" s="72" t="s">
        <v>134</v>
      </c>
      <c r="C100" s="34" t="s">
        <v>272</v>
      </c>
      <c r="D100" s="35" t="s">
        <v>273</v>
      </c>
      <c r="E100" s="35" t="s">
        <v>274</v>
      </c>
      <c r="F100" s="36" t="s">
        <v>239</v>
      </c>
      <c r="G100" s="37">
        <v>33.200000000000003</v>
      </c>
      <c r="H100" s="22">
        <v>13.739999999999998</v>
      </c>
      <c r="I100" s="22">
        <f t="shared" si="102"/>
        <v>456.17</v>
      </c>
      <c r="J100" s="22">
        <v>33.190376791600002</v>
      </c>
      <c r="K100" s="22">
        <f t="shared" si="103"/>
        <v>456.04</v>
      </c>
      <c r="L100" s="22">
        <v>0.01</v>
      </c>
      <c r="M100" s="22">
        <f>ROUND($H100*L100,2)-0.01</f>
        <v>0.13</v>
      </c>
      <c r="N100" s="22"/>
      <c r="O100" s="22">
        <f t="shared" si="111"/>
        <v>0</v>
      </c>
      <c r="P100" s="22"/>
      <c r="Q100" s="22">
        <f t="shared" si="112"/>
        <v>0</v>
      </c>
      <c r="R100" s="22">
        <f t="shared" si="107"/>
        <v>33.2003767916</v>
      </c>
      <c r="S100" s="22">
        <f t="shared" si="108"/>
        <v>456.17</v>
      </c>
      <c r="T100" s="22">
        <f t="shared" si="109"/>
        <v>-3.7679159999726153E-4</v>
      </c>
      <c r="U100" s="85">
        <f t="shared" si="110"/>
        <v>0</v>
      </c>
      <c r="V100">
        <v>0</v>
      </c>
    </row>
    <row r="101" spans="2:22" ht="36" x14ac:dyDescent="0.25">
      <c r="B101" s="72" t="s">
        <v>134</v>
      </c>
      <c r="C101" s="34" t="s">
        <v>275</v>
      </c>
      <c r="D101" s="35" t="s">
        <v>276</v>
      </c>
      <c r="E101" s="35" t="s">
        <v>277</v>
      </c>
      <c r="F101" s="36" t="s">
        <v>239</v>
      </c>
      <c r="G101" s="37">
        <v>210.6</v>
      </c>
      <c r="H101" s="22">
        <v>13.272</v>
      </c>
      <c r="I101" s="22">
        <f t="shared" si="102"/>
        <v>2795.08</v>
      </c>
      <c r="J101" s="22">
        <v>210.60000004300002</v>
      </c>
      <c r="K101" s="22">
        <f t="shared" si="103"/>
        <v>2795.08</v>
      </c>
      <c r="L101" s="22"/>
      <c r="M101" s="22">
        <f t="shared" si="104"/>
        <v>0</v>
      </c>
      <c r="N101" s="22"/>
      <c r="O101" s="22">
        <f t="shared" si="111"/>
        <v>0</v>
      </c>
      <c r="P101" s="22"/>
      <c r="Q101" s="22">
        <f t="shared" si="112"/>
        <v>0</v>
      </c>
      <c r="R101" s="22">
        <f t="shared" si="107"/>
        <v>210.60000004300002</v>
      </c>
      <c r="S101" s="22">
        <f t="shared" si="108"/>
        <v>2795.08</v>
      </c>
      <c r="T101" s="22">
        <f t="shared" si="109"/>
        <v>-4.3000028426831705E-8</v>
      </c>
      <c r="U101" s="85">
        <f t="shared" si="110"/>
        <v>0</v>
      </c>
      <c r="V101">
        <v>0</v>
      </c>
    </row>
    <row r="102" spans="2:22" ht="36" x14ac:dyDescent="0.25">
      <c r="B102" s="72" t="s">
        <v>134</v>
      </c>
      <c r="C102" s="34" t="s">
        <v>278</v>
      </c>
      <c r="D102" s="35" t="s">
        <v>279</v>
      </c>
      <c r="E102" s="35" t="s">
        <v>280</v>
      </c>
      <c r="F102" s="36" t="s">
        <v>239</v>
      </c>
      <c r="G102" s="37">
        <v>255.4</v>
      </c>
      <c r="H102" s="22">
        <v>17.712</v>
      </c>
      <c r="I102" s="22">
        <f t="shared" si="102"/>
        <v>4523.6400000000003</v>
      </c>
      <c r="J102" s="22">
        <v>255.4</v>
      </c>
      <c r="K102" s="22">
        <f t="shared" si="103"/>
        <v>4523.6400000000003</v>
      </c>
      <c r="L102" s="22"/>
      <c r="M102" s="22">
        <f t="shared" si="104"/>
        <v>0</v>
      </c>
      <c r="N102" s="22"/>
      <c r="O102" s="22">
        <f t="shared" si="111"/>
        <v>0</v>
      </c>
      <c r="P102" s="22"/>
      <c r="Q102" s="22">
        <f t="shared" si="112"/>
        <v>0</v>
      </c>
      <c r="R102" s="22">
        <f t="shared" si="107"/>
        <v>255.4</v>
      </c>
      <c r="S102" s="22">
        <f t="shared" si="108"/>
        <v>4523.6400000000003</v>
      </c>
      <c r="T102" s="22">
        <f t="shared" si="109"/>
        <v>0</v>
      </c>
      <c r="U102" s="85">
        <f t="shared" si="110"/>
        <v>0</v>
      </c>
      <c r="V102">
        <v>0</v>
      </c>
    </row>
    <row r="103" spans="2:22" ht="36" x14ac:dyDescent="0.25">
      <c r="B103" s="72" t="s">
        <v>134</v>
      </c>
      <c r="C103" s="34" t="s">
        <v>281</v>
      </c>
      <c r="D103" s="35" t="s">
        <v>282</v>
      </c>
      <c r="E103" s="35" t="s">
        <v>283</v>
      </c>
      <c r="F103" s="36" t="s">
        <v>239</v>
      </c>
      <c r="G103" s="37">
        <v>120.6</v>
      </c>
      <c r="H103" s="22">
        <v>15.731999999999998</v>
      </c>
      <c r="I103" s="22">
        <f t="shared" si="102"/>
        <v>1897.28</v>
      </c>
      <c r="J103" s="22">
        <v>111.85</v>
      </c>
      <c r="K103" s="22">
        <f t="shared" si="103"/>
        <v>1759.62</v>
      </c>
      <c r="L103" s="22">
        <v>8.75</v>
      </c>
      <c r="M103" s="22">
        <f t="shared" si="104"/>
        <v>137.66</v>
      </c>
      <c r="N103" s="22"/>
      <c r="O103" s="22">
        <f t="shared" si="111"/>
        <v>0</v>
      </c>
      <c r="P103" s="22"/>
      <c r="Q103" s="22">
        <f t="shared" si="112"/>
        <v>0</v>
      </c>
      <c r="R103" s="22">
        <f t="shared" si="107"/>
        <v>120.6</v>
      </c>
      <c r="S103" s="22">
        <f t="shared" si="108"/>
        <v>1897.28</v>
      </c>
      <c r="T103" s="22">
        <f t="shared" si="109"/>
        <v>0</v>
      </c>
      <c r="U103" s="85">
        <f t="shared" si="110"/>
        <v>0</v>
      </c>
      <c r="V103">
        <v>0</v>
      </c>
    </row>
    <row r="104" spans="2:22" ht="36" x14ac:dyDescent="0.25">
      <c r="B104" s="72" t="s">
        <v>134</v>
      </c>
      <c r="C104" s="34" t="s">
        <v>284</v>
      </c>
      <c r="D104" s="35" t="s">
        <v>285</v>
      </c>
      <c r="E104" s="35" t="s">
        <v>286</v>
      </c>
      <c r="F104" s="36" t="s">
        <v>239</v>
      </c>
      <c r="G104" s="37">
        <v>30.2</v>
      </c>
      <c r="H104" s="22">
        <v>13.128</v>
      </c>
      <c r="I104" s="22">
        <f t="shared" si="102"/>
        <v>396.47</v>
      </c>
      <c r="J104" s="22">
        <v>30.2</v>
      </c>
      <c r="K104" s="22">
        <f t="shared" si="103"/>
        <v>396.47</v>
      </c>
      <c r="L104" s="22"/>
      <c r="M104" s="22">
        <f t="shared" si="104"/>
        <v>0</v>
      </c>
      <c r="N104" s="22"/>
      <c r="O104" s="22">
        <f t="shared" si="111"/>
        <v>0</v>
      </c>
      <c r="P104" s="22"/>
      <c r="Q104" s="22">
        <f t="shared" si="112"/>
        <v>0</v>
      </c>
      <c r="R104" s="22">
        <f t="shared" si="107"/>
        <v>30.2</v>
      </c>
      <c r="S104" s="22">
        <f t="shared" si="108"/>
        <v>396.47</v>
      </c>
      <c r="T104" s="22">
        <f t="shared" si="109"/>
        <v>0</v>
      </c>
      <c r="U104" s="85">
        <f t="shared" si="110"/>
        <v>0</v>
      </c>
      <c r="V104">
        <v>0</v>
      </c>
    </row>
    <row r="105" spans="2:22" x14ac:dyDescent="0.25">
      <c r="B105" s="71"/>
      <c r="C105" s="30"/>
      <c r="D105" s="31" t="s">
        <v>287</v>
      </c>
      <c r="E105" s="31" t="s">
        <v>288</v>
      </c>
      <c r="F105" s="32"/>
      <c r="G105" s="33">
        <v>0</v>
      </c>
      <c r="H105" s="33"/>
      <c r="I105" s="33">
        <f>SUBTOTAL(9,I106:I109)</f>
        <v>13510.300000000001</v>
      </c>
      <c r="J105" s="33"/>
      <c r="K105" s="33">
        <f>SUBTOTAL(9,K106:K109)</f>
        <v>13510.300000000001</v>
      </c>
      <c r="L105" s="33"/>
      <c r="M105" s="33">
        <f>SUBTOTAL(9,M106:M109)</f>
        <v>0</v>
      </c>
      <c r="N105" s="33"/>
      <c r="O105" s="33">
        <f>SUBTOTAL(9,O106:O109)</f>
        <v>0</v>
      </c>
      <c r="P105" s="33"/>
      <c r="Q105" s="33">
        <f>SUBTOTAL(9,Q106:Q109)</f>
        <v>0</v>
      </c>
      <c r="R105" s="33"/>
      <c r="S105" s="33">
        <f>SUBTOTAL(9,S106:S109)</f>
        <v>13510.300000000001</v>
      </c>
      <c r="T105" s="33"/>
      <c r="U105" s="87">
        <f>SUBTOTAL(9,U106:U109)</f>
        <v>0</v>
      </c>
      <c r="V105">
        <v>0</v>
      </c>
    </row>
    <row r="106" spans="2:22" ht="48" x14ac:dyDescent="0.25">
      <c r="B106" s="72" t="s">
        <v>134</v>
      </c>
      <c r="C106" s="34" t="s">
        <v>289</v>
      </c>
      <c r="D106" s="35" t="s">
        <v>290</v>
      </c>
      <c r="E106" s="35" t="s">
        <v>291</v>
      </c>
      <c r="F106" s="36" t="s">
        <v>47</v>
      </c>
      <c r="G106" s="37">
        <v>21.72</v>
      </c>
      <c r="H106" s="22">
        <v>424.39200000000005</v>
      </c>
      <c r="I106" s="22">
        <f t="shared" ref="I106:I109" si="113">ROUND(G106*H106,2)</f>
        <v>9217.7900000000009</v>
      </c>
      <c r="J106" s="22">
        <f>G106</f>
        <v>21.72</v>
      </c>
      <c r="K106" s="22">
        <f t="shared" ref="K106:K109" si="114">ROUND($H106*J106,2)</f>
        <v>9217.7900000000009</v>
      </c>
      <c r="L106" s="22"/>
      <c r="M106" s="22">
        <f t="shared" ref="M106:M109" si="115">ROUND($H106*L106,2)</f>
        <v>0</v>
      </c>
      <c r="N106" s="22"/>
      <c r="O106" s="22">
        <f t="shared" ref="O106:O109" si="116">ROUND($H106*N106,2)</f>
        <v>0</v>
      </c>
      <c r="P106" s="22"/>
      <c r="Q106" s="22">
        <f t="shared" ref="Q106:Q109" si="117">ROUND($H106*P106,2)</f>
        <v>0</v>
      </c>
      <c r="R106" s="22">
        <f t="shared" ref="R106:R109" si="118">J106+L106+N106+P106</f>
        <v>21.72</v>
      </c>
      <c r="S106" s="22">
        <f t="shared" ref="S106:S109" si="119">+M106+K106+O106+Q106</f>
        <v>9217.7900000000009</v>
      </c>
      <c r="T106" s="22">
        <f t="shared" ref="T106:T109" si="120">G106-R106</f>
        <v>0</v>
      </c>
      <c r="U106" s="85">
        <f t="shared" ref="U106:U109" si="121">I106-S106</f>
        <v>0</v>
      </c>
      <c r="V106">
        <v>0</v>
      </c>
    </row>
    <row r="107" spans="2:22" ht="36" x14ac:dyDescent="0.25">
      <c r="B107" s="72" t="s">
        <v>134</v>
      </c>
      <c r="C107" s="34" t="s">
        <v>292</v>
      </c>
      <c r="D107" s="35" t="s">
        <v>293</v>
      </c>
      <c r="E107" s="35" t="s">
        <v>294</v>
      </c>
      <c r="F107" s="36" t="s">
        <v>122</v>
      </c>
      <c r="G107" s="37">
        <v>2.72</v>
      </c>
      <c r="H107" s="22">
        <v>878.91599999999994</v>
      </c>
      <c r="I107" s="22">
        <f t="shared" si="113"/>
        <v>2390.65</v>
      </c>
      <c r="J107" s="22">
        <v>2.72</v>
      </c>
      <c r="K107" s="22">
        <f t="shared" si="114"/>
        <v>2390.65</v>
      </c>
      <c r="L107" s="22"/>
      <c r="M107" s="22">
        <f t="shared" si="115"/>
        <v>0</v>
      </c>
      <c r="N107" s="22"/>
      <c r="O107" s="22">
        <f t="shared" si="116"/>
        <v>0</v>
      </c>
      <c r="P107" s="22"/>
      <c r="Q107" s="22">
        <f t="shared" si="117"/>
        <v>0</v>
      </c>
      <c r="R107" s="22">
        <f t="shared" si="118"/>
        <v>2.72</v>
      </c>
      <c r="S107" s="22">
        <f t="shared" si="119"/>
        <v>2390.65</v>
      </c>
      <c r="T107" s="22">
        <f t="shared" si="120"/>
        <v>0</v>
      </c>
      <c r="U107" s="85">
        <f t="shared" si="121"/>
        <v>0</v>
      </c>
      <c r="V107">
        <v>0</v>
      </c>
    </row>
    <row r="108" spans="2:22" ht="36" x14ac:dyDescent="0.25">
      <c r="B108" s="72" t="s">
        <v>134</v>
      </c>
      <c r="C108" s="34" t="s">
        <v>295</v>
      </c>
      <c r="D108" s="35" t="s">
        <v>296</v>
      </c>
      <c r="E108" s="35" t="s">
        <v>297</v>
      </c>
      <c r="F108" s="36" t="s">
        <v>239</v>
      </c>
      <c r="G108" s="37">
        <v>24.7</v>
      </c>
      <c r="H108" s="22">
        <v>24.228000000000005</v>
      </c>
      <c r="I108" s="22">
        <f t="shared" si="113"/>
        <v>598.42999999999995</v>
      </c>
      <c r="J108" s="22">
        <v>24.7</v>
      </c>
      <c r="K108" s="22">
        <f t="shared" si="114"/>
        <v>598.42999999999995</v>
      </c>
      <c r="L108" s="22"/>
      <c r="M108" s="22">
        <f t="shared" si="115"/>
        <v>0</v>
      </c>
      <c r="N108" s="22"/>
      <c r="O108" s="22">
        <f t="shared" si="116"/>
        <v>0</v>
      </c>
      <c r="P108" s="22"/>
      <c r="Q108" s="22">
        <f t="shared" si="117"/>
        <v>0</v>
      </c>
      <c r="R108" s="22">
        <f t="shared" si="118"/>
        <v>24.7</v>
      </c>
      <c r="S108" s="22">
        <f t="shared" si="119"/>
        <v>598.42999999999995</v>
      </c>
      <c r="T108" s="22">
        <f t="shared" si="120"/>
        <v>0</v>
      </c>
      <c r="U108" s="85">
        <f t="shared" si="121"/>
        <v>0</v>
      </c>
      <c r="V108">
        <v>0</v>
      </c>
    </row>
    <row r="109" spans="2:22" ht="36" x14ac:dyDescent="0.25">
      <c r="B109" s="72" t="s">
        <v>134</v>
      </c>
      <c r="C109" s="34" t="s">
        <v>298</v>
      </c>
      <c r="D109" s="35" t="s">
        <v>299</v>
      </c>
      <c r="E109" s="35" t="s">
        <v>300</v>
      </c>
      <c r="F109" s="36" t="s">
        <v>239</v>
      </c>
      <c r="G109" s="37">
        <v>68.400000000000006</v>
      </c>
      <c r="H109" s="22">
        <v>19.056000000000001</v>
      </c>
      <c r="I109" s="22">
        <f t="shared" si="113"/>
        <v>1303.43</v>
      </c>
      <c r="J109" s="22">
        <v>68.400000000000006</v>
      </c>
      <c r="K109" s="22">
        <f t="shared" si="114"/>
        <v>1303.43</v>
      </c>
      <c r="L109" s="22"/>
      <c r="M109" s="22">
        <f t="shared" si="115"/>
        <v>0</v>
      </c>
      <c r="N109" s="22"/>
      <c r="O109" s="22">
        <f t="shared" si="116"/>
        <v>0</v>
      </c>
      <c r="P109" s="22"/>
      <c r="Q109" s="22">
        <f t="shared" si="117"/>
        <v>0</v>
      </c>
      <c r="R109" s="22">
        <f t="shared" si="118"/>
        <v>68.400000000000006</v>
      </c>
      <c r="S109" s="22">
        <f t="shared" si="119"/>
        <v>1303.43</v>
      </c>
      <c r="T109" s="22">
        <f t="shared" si="120"/>
        <v>0</v>
      </c>
      <c r="U109" s="85">
        <f t="shared" si="121"/>
        <v>0</v>
      </c>
      <c r="V109">
        <v>0</v>
      </c>
    </row>
    <row r="110" spans="2:22" x14ac:dyDescent="0.25">
      <c r="B110" s="71"/>
      <c r="C110" s="30"/>
      <c r="D110" s="31" t="s">
        <v>301</v>
      </c>
      <c r="E110" s="31" t="s">
        <v>302</v>
      </c>
      <c r="F110" s="32"/>
      <c r="G110" s="33">
        <v>0</v>
      </c>
      <c r="H110" s="33"/>
      <c r="I110" s="33">
        <f>SUBTOTAL(9,I111)</f>
        <v>14592.61</v>
      </c>
      <c r="J110" s="33"/>
      <c r="K110" s="33">
        <f>SUBTOTAL(9,K111)</f>
        <v>0</v>
      </c>
      <c r="L110" s="33"/>
      <c r="M110" s="33">
        <f>SUBTOTAL(9,M111)</f>
        <v>14592.61</v>
      </c>
      <c r="N110" s="33"/>
      <c r="O110" s="33">
        <f>SUBTOTAL(9,O111)</f>
        <v>0</v>
      </c>
      <c r="P110" s="33"/>
      <c r="Q110" s="33">
        <f>SUBTOTAL(9,Q111)</f>
        <v>0</v>
      </c>
      <c r="R110" s="33"/>
      <c r="S110" s="33">
        <f>SUBTOTAL(9,S111)</f>
        <v>14592.61</v>
      </c>
      <c r="T110" s="33"/>
      <c r="U110" s="87">
        <f>SUBTOTAL(9,U111)</f>
        <v>0</v>
      </c>
      <c r="V110">
        <v>0</v>
      </c>
    </row>
    <row r="111" spans="2:22" ht="24" x14ac:dyDescent="0.25">
      <c r="B111" s="69" t="s">
        <v>39</v>
      </c>
      <c r="C111" s="34" t="s">
        <v>303</v>
      </c>
      <c r="D111" s="35" t="s">
        <v>304</v>
      </c>
      <c r="E111" s="35" t="s">
        <v>305</v>
      </c>
      <c r="F111" s="36" t="s">
        <v>47</v>
      </c>
      <c r="G111" s="37">
        <v>115.19999999999999</v>
      </c>
      <c r="H111" s="22">
        <v>126.672</v>
      </c>
      <c r="I111" s="22">
        <f>ROUND(G111*H111,2)</f>
        <v>14592.61</v>
      </c>
      <c r="J111" s="22"/>
      <c r="K111" s="22">
        <f>ROUND($H111*J111,2)</f>
        <v>0</v>
      </c>
      <c r="L111" s="22">
        <v>115.2</v>
      </c>
      <c r="M111" s="22">
        <f>ROUND($H111*L111,2)</f>
        <v>14592.61</v>
      </c>
      <c r="N111" s="22">
        <v>0</v>
      </c>
      <c r="O111" s="22">
        <f>ROUND($H111*N111,2)</f>
        <v>0</v>
      </c>
      <c r="P111" s="22">
        <v>0</v>
      </c>
      <c r="Q111" s="22">
        <f>ROUND($H111*P111,2)</f>
        <v>0</v>
      </c>
      <c r="R111" s="22">
        <f>J111+L111+N111+P111</f>
        <v>115.2</v>
      </c>
      <c r="S111" s="22">
        <f>+M111+K111+O111+Q111</f>
        <v>14592.61</v>
      </c>
      <c r="T111" s="22">
        <f>G111-R111</f>
        <v>0</v>
      </c>
      <c r="U111" s="85">
        <f>I111-S111</f>
        <v>0</v>
      </c>
      <c r="V111">
        <v>0</v>
      </c>
    </row>
    <row r="112" spans="2:22" x14ac:dyDescent="0.25">
      <c r="B112" s="75"/>
      <c r="C112" s="43"/>
      <c r="D112" s="28" t="s">
        <v>306</v>
      </c>
      <c r="E112" s="28" t="s">
        <v>307</v>
      </c>
      <c r="F112" s="29"/>
      <c r="G112" s="27">
        <v>0</v>
      </c>
      <c r="H112" s="27"/>
      <c r="I112" s="33">
        <f>SUBTOTAL(9,I113:I124)</f>
        <v>1285357.8899999999</v>
      </c>
      <c r="J112" s="27"/>
      <c r="K112" s="33">
        <f>SUBTOTAL(9,K113:K124)</f>
        <v>215858.55</v>
      </c>
      <c r="L112" s="27">
        <v>0</v>
      </c>
      <c r="M112" s="33">
        <f>SUBTOTAL(9,M113:M124)</f>
        <v>520290.62</v>
      </c>
      <c r="N112" s="27">
        <v>0</v>
      </c>
      <c r="O112" s="33">
        <f>SUBTOTAL(9,O113:O124)</f>
        <v>57483.94</v>
      </c>
      <c r="P112" s="27">
        <v>0</v>
      </c>
      <c r="Q112" s="33">
        <f>SUBTOTAL(9,Q113:Q124)</f>
        <v>491702.85000000003</v>
      </c>
      <c r="R112" s="27"/>
      <c r="S112" s="33">
        <f>SUBTOTAL(9,S113:S124)</f>
        <v>1285335.96</v>
      </c>
      <c r="T112" s="27"/>
      <c r="U112" s="87">
        <f>SUBTOTAL(9,U113:U124)</f>
        <v>21.929999999993015</v>
      </c>
      <c r="V112">
        <v>0</v>
      </c>
    </row>
    <row r="113" spans="2:22" ht="24" x14ac:dyDescent="0.25">
      <c r="B113" s="69" t="s">
        <v>39</v>
      </c>
      <c r="C113" s="18" t="s">
        <v>308</v>
      </c>
      <c r="D113" s="19" t="s">
        <v>309</v>
      </c>
      <c r="E113" s="20" t="s">
        <v>310</v>
      </c>
      <c r="F113" s="21" t="s">
        <v>47</v>
      </c>
      <c r="G113" s="22">
        <v>150</v>
      </c>
      <c r="H113" s="22">
        <v>148.27199999999999</v>
      </c>
      <c r="I113" s="22">
        <f t="shared" ref="I113:I124" si="122">ROUND(G113*H113,2)</f>
        <v>22240.799999999999</v>
      </c>
      <c r="J113" s="22"/>
      <c r="K113" s="22">
        <f t="shared" ref="K113:K124" si="123">ROUND($H113*J113,2)</f>
        <v>0</v>
      </c>
      <c r="L113" s="22">
        <v>150</v>
      </c>
      <c r="M113" s="22">
        <f t="shared" ref="M113:M124" si="124">ROUND($H113*L113,2)</f>
        <v>22240.799999999999</v>
      </c>
      <c r="N113" s="22">
        <v>0</v>
      </c>
      <c r="O113" s="22">
        <f t="shared" ref="O113:O124" si="125">ROUND($H113*N113,2)</f>
        <v>0</v>
      </c>
      <c r="P113" s="22">
        <v>0</v>
      </c>
      <c r="Q113" s="22">
        <f t="shared" ref="Q113:Q124" si="126">ROUND($H113*P113,2)</f>
        <v>0</v>
      </c>
      <c r="R113" s="22">
        <f t="shared" ref="R113:R124" si="127">J113+L113+N113+P113</f>
        <v>150</v>
      </c>
      <c r="S113" s="22">
        <f t="shared" ref="S113:S124" si="128">+M113+K113+O113+Q113</f>
        <v>22240.799999999999</v>
      </c>
      <c r="T113" s="22">
        <f t="shared" ref="T113:T124" si="129">G113-R113</f>
        <v>0</v>
      </c>
      <c r="U113" s="85">
        <f t="shared" ref="U113:U124" si="130">I113-S113</f>
        <v>0</v>
      </c>
      <c r="V113">
        <v>0</v>
      </c>
    </row>
    <row r="114" spans="2:22" ht="24" x14ac:dyDescent="0.25">
      <c r="B114" s="69" t="s">
        <v>23</v>
      </c>
      <c r="C114" s="18" t="s">
        <v>311</v>
      </c>
      <c r="D114" s="19" t="s">
        <v>312</v>
      </c>
      <c r="E114" s="20" t="s">
        <v>313</v>
      </c>
      <c r="F114" s="21" t="s">
        <v>314</v>
      </c>
      <c r="G114" s="22">
        <v>14981.999999999998</v>
      </c>
      <c r="H114" s="22">
        <v>29.27</v>
      </c>
      <c r="I114" s="22">
        <f t="shared" si="122"/>
        <v>438523.14</v>
      </c>
      <c r="J114" s="22">
        <v>6509.04</v>
      </c>
      <c r="K114" s="22">
        <f t="shared" si="123"/>
        <v>190519.6</v>
      </c>
      <c r="L114" s="22">
        <v>6509.0399999999991</v>
      </c>
      <c r="M114" s="22">
        <f t="shared" si="124"/>
        <v>190519.6</v>
      </c>
      <c r="N114" s="22">
        <v>1963.9199999999983</v>
      </c>
      <c r="O114" s="22">
        <f t="shared" si="125"/>
        <v>57483.94</v>
      </c>
      <c r="P114" s="22"/>
      <c r="Q114" s="22">
        <f t="shared" si="126"/>
        <v>0</v>
      </c>
      <c r="R114" s="22">
        <f t="shared" si="127"/>
        <v>14981.999999999996</v>
      </c>
      <c r="S114" s="22">
        <f t="shared" si="128"/>
        <v>438523.14</v>
      </c>
      <c r="T114" s="22">
        <f t="shared" si="129"/>
        <v>0</v>
      </c>
      <c r="U114" s="85">
        <f t="shared" si="130"/>
        <v>0</v>
      </c>
      <c r="V114">
        <v>4984.84</v>
      </c>
    </row>
    <row r="115" spans="2:22" ht="24" x14ac:dyDescent="0.25">
      <c r="B115" s="69" t="s">
        <v>39</v>
      </c>
      <c r="C115" s="18" t="s">
        <v>315</v>
      </c>
      <c r="D115" s="19" t="s">
        <v>316</v>
      </c>
      <c r="E115" s="20" t="s">
        <v>317</v>
      </c>
      <c r="F115" s="21" t="s">
        <v>239</v>
      </c>
      <c r="G115" s="22">
        <v>1862.6799999999998</v>
      </c>
      <c r="H115" s="22">
        <v>16.404</v>
      </c>
      <c r="I115" s="22">
        <f t="shared" si="122"/>
        <v>30555.4</v>
      </c>
      <c r="J115" s="22"/>
      <c r="K115" s="22">
        <f t="shared" si="123"/>
        <v>0</v>
      </c>
      <c r="L115" s="22">
        <v>1312.83</v>
      </c>
      <c r="M115" s="22">
        <f t="shared" si="124"/>
        <v>21535.66</v>
      </c>
      <c r="N115" s="22">
        <v>0</v>
      </c>
      <c r="O115" s="22">
        <f t="shared" si="125"/>
        <v>0</v>
      </c>
      <c r="P115" s="22">
        <v>549.85000000000014</v>
      </c>
      <c r="Q115" s="22">
        <f t="shared" si="126"/>
        <v>9019.74</v>
      </c>
      <c r="R115" s="22">
        <f t="shared" si="127"/>
        <v>1862.68</v>
      </c>
      <c r="S115" s="22">
        <f t="shared" si="128"/>
        <v>30555.4</v>
      </c>
      <c r="T115" s="22">
        <f t="shared" si="129"/>
        <v>0</v>
      </c>
      <c r="U115" s="85">
        <f t="shared" si="130"/>
        <v>0</v>
      </c>
      <c r="V115">
        <v>0</v>
      </c>
    </row>
    <row r="116" spans="2:22" ht="24" x14ac:dyDescent="0.25">
      <c r="B116" s="69" t="s">
        <v>39</v>
      </c>
      <c r="C116" s="18" t="s">
        <v>318</v>
      </c>
      <c r="D116" s="19" t="s">
        <v>319</v>
      </c>
      <c r="E116" s="20" t="s">
        <v>320</v>
      </c>
      <c r="F116" s="21" t="s">
        <v>47</v>
      </c>
      <c r="G116" s="22">
        <v>540.36</v>
      </c>
      <c r="H116" s="22">
        <v>20.652009771263604</v>
      </c>
      <c r="I116" s="22">
        <f t="shared" si="122"/>
        <v>11159.52</v>
      </c>
      <c r="J116" s="22">
        <v>540.36</v>
      </c>
      <c r="K116" s="22">
        <f t="shared" si="123"/>
        <v>11159.52</v>
      </c>
      <c r="L116" s="22"/>
      <c r="M116" s="22">
        <f t="shared" si="124"/>
        <v>0</v>
      </c>
      <c r="N116" s="22"/>
      <c r="O116" s="22">
        <f t="shared" si="125"/>
        <v>0</v>
      </c>
      <c r="P116" s="22"/>
      <c r="Q116" s="22">
        <f t="shared" si="126"/>
        <v>0</v>
      </c>
      <c r="R116" s="22">
        <f t="shared" si="127"/>
        <v>540.36</v>
      </c>
      <c r="S116" s="22">
        <f t="shared" si="128"/>
        <v>11159.52</v>
      </c>
      <c r="T116" s="22">
        <f t="shared" si="129"/>
        <v>0</v>
      </c>
      <c r="U116" s="85">
        <f t="shared" si="130"/>
        <v>0</v>
      </c>
      <c r="V116">
        <v>0</v>
      </c>
    </row>
    <row r="117" spans="2:22" ht="24" x14ac:dyDescent="0.25">
      <c r="B117" s="69" t="s">
        <v>39</v>
      </c>
      <c r="C117" s="18" t="s">
        <v>321</v>
      </c>
      <c r="D117" s="19" t="s">
        <v>322</v>
      </c>
      <c r="E117" s="20" t="s">
        <v>323</v>
      </c>
      <c r="F117" s="21" t="s">
        <v>47</v>
      </c>
      <c r="G117" s="22">
        <v>920</v>
      </c>
      <c r="H117" s="22">
        <v>44.304000000000002</v>
      </c>
      <c r="I117" s="22">
        <f t="shared" si="122"/>
        <v>40759.68</v>
      </c>
      <c r="J117" s="22"/>
      <c r="K117" s="22">
        <f t="shared" si="123"/>
        <v>0</v>
      </c>
      <c r="L117" s="22"/>
      <c r="M117" s="22">
        <f t="shared" si="124"/>
        <v>0</v>
      </c>
      <c r="N117" s="22"/>
      <c r="O117" s="22">
        <f t="shared" si="125"/>
        <v>0</v>
      </c>
      <c r="P117" s="22">
        <v>920</v>
      </c>
      <c r="Q117" s="22">
        <f t="shared" si="126"/>
        <v>40759.68</v>
      </c>
      <c r="R117" s="22">
        <f t="shared" si="127"/>
        <v>920</v>
      </c>
      <c r="S117" s="22">
        <f t="shared" si="128"/>
        <v>40759.68</v>
      </c>
      <c r="T117" s="22">
        <f t="shared" si="129"/>
        <v>0</v>
      </c>
      <c r="U117" s="85">
        <f t="shared" si="130"/>
        <v>0</v>
      </c>
      <c r="V117">
        <v>0</v>
      </c>
    </row>
    <row r="118" spans="2:22" ht="24" x14ac:dyDescent="0.25">
      <c r="B118" s="69" t="s">
        <v>39</v>
      </c>
      <c r="C118" s="18" t="s">
        <v>324</v>
      </c>
      <c r="D118" s="19" t="s">
        <v>325</v>
      </c>
      <c r="E118" s="20" t="s">
        <v>326</v>
      </c>
      <c r="F118" s="21" t="s">
        <v>47</v>
      </c>
      <c r="G118" s="22">
        <v>920.00318620000007</v>
      </c>
      <c r="H118" s="22">
        <v>44.304000000000002</v>
      </c>
      <c r="I118" s="22">
        <f t="shared" si="122"/>
        <v>40759.82</v>
      </c>
      <c r="J118" s="22"/>
      <c r="K118" s="22">
        <f t="shared" si="123"/>
        <v>0</v>
      </c>
      <c r="L118" s="22">
        <v>514.54318620000004</v>
      </c>
      <c r="M118" s="22">
        <f t="shared" si="124"/>
        <v>22796.32</v>
      </c>
      <c r="N118" s="22">
        <v>0</v>
      </c>
      <c r="O118" s="22">
        <f t="shared" si="125"/>
        <v>0</v>
      </c>
      <c r="P118" s="22">
        <v>405.45999999999992</v>
      </c>
      <c r="Q118" s="22">
        <f t="shared" si="126"/>
        <v>17963.5</v>
      </c>
      <c r="R118" s="22">
        <f t="shared" si="127"/>
        <v>920.00318619999996</v>
      </c>
      <c r="S118" s="22">
        <f t="shared" si="128"/>
        <v>40759.82</v>
      </c>
      <c r="T118" s="22">
        <f t="shared" si="129"/>
        <v>0</v>
      </c>
      <c r="U118" s="85">
        <f t="shared" si="130"/>
        <v>0</v>
      </c>
      <c r="V118">
        <v>0</v>
      </c>
    </row>
    <row r="119" spans="2:22" ht="24" x14ac:dyDescent="0.25">
      <c r="B119" s="69" t="s">
        <v>39</v>
      </c>
      <c r="C119" s="18" t="s">
        <v>327</v>
      </c>
      <c r="D119" s="19" t="s">
        <v>328</v>
      </c>
      <c r="E119" s="20" t="s">
        <v>329</v>
      </c>
      <c r="F119" s="21" t="s">
        <v>239</v>
      </c>
      <c r="G119" s="22">
        <v>987</v>
      </c>
      <c r="H119" s="22">
        <v>160.28399999999999</v>
      </c>
      <c r="I119" s="22">
        <f t="shared" si="122"/>
        <v>158200.31</v>
      </c>
      <c r="J119" s="22"/>
      <c r="K119" s="22">
        <f t="shared" si="123"/>
        <v>0</v>
      </c>
      <c r="L119" s="22">
        <v>604.79999999999995</v>
      </c>
      <c r="M119" s="22">
        <f t="shared" si="124"/>
        <v>96939.76</v>
      </c>
      <c r="N119" s="22"/>
      <c r="O119" s="22">
        <f t="shared" si="125"/>
        <v>0</v>
      </c>
      <c r="P119" s="22">
        <v>382.20000000000005</v>
      </c>
      <c r="Q119" s="22">
        <f t="shared" si="126"/>
        <v>61260.54</v>
      </c>
      <c r="R119" s="22">
        <f t="shared" si="127"/>
        <v>987</v>
      </c>
      <c r="S119" s="22">
        <f t="shared" si="128"/>
        <v>158200.29999999999</v>
      </c>
      <c r="T119" s="22">
        <f t="shared" si="129"/>
        <v>0</v>
      </c>
      <c r="U119" s="85">
        <f t="shared" si="130"/>
        <v>1.0000000009313226E-2</v>
      </c>
      <c r="V119">
        <v>0</v>
      </c>
    </row>
    <row r="120" spans="2:22" ht="24" x14ac:dyDescent="0.25">
      <c r="B120" s="69" t="s">
        <v>39</v>
      </c>
      <c r="C120" s="18" t="s">
        <v>330</v>
      </c>
      <c r="D120" s="19" t="s">
        <v>331</v>
      </c>
      <c r="E120" s="20" t="s">
        <v>332</v>
      </c>
      <c r="F120" s="21" t="s">
        <v>239</v>
      </c>
      <c r="G120" s="22">
        <v>1199.9981730464601</v>
      </c>
      <c r="H120" s="22">
        <v>31.055999999999997</v>
      </c>
      <c r="I120" s="22">
        <f t="shared" si="122"/>
        <v>37267.14</v>
      </c>
      <c r="J120" s="22"/>
      <c r="K120" s="22">
        <f t="shared" si="123"/>
        <v>0</v>
      </c>
      <c r="L120" s="22">
        <v>859.65817304646009</v>
      </c>
      <c r="M120" s="22">
        <f t="shared" si="124"/>
        <v>26697.54</v>
      </c>
      <c r="N120" s="22"/>
      <c r="O120" s="22">
        <f t="shared" si="125"/>
        <v>0</v>
      </c>
      <c r="P120" s="22">
        <v>340.34000000000026</v>
      </c>
      <c r="Q120" s="22">
        <f t="shared" si="126"/>
        <v>10569.6</v>
      </c>
      <c r="R120" s="22">
        <f t="shared" si="127"/>
        <v>1199.9981730464604</v>
      </c>
      <c r="S120" s="22">
        <f t="shared" si="128"/>
        <v>37267.14</v>
      </c>
      <c r="T120" s="22">
        <f t="shared" si="129"/>
        <v>0</v>
      </c>
      <c r="U120" s="85">
        <f t="shared" si="130"/>
        <v>0</v>
      </c>
      <c r="V120">
        <v>0</v>
      </c>
    </row>
    <row r="121" spans="2:22" ht="24" x14ac:dyDescent="0.25">
      <c r="B121" s="69" t="s">
        <v>39</v>
      </c>
      <c r="C121" s="18" t="s">
        <v>333</v>
      </c>
      <c r="D121" s="19" t="s">
        <v>334</v>
      </c>
      <c r="E121" s="20" t="s">
        <v>335</v>
      </c>
      <c r="F121" s="21" t="s">
        <v>43</v>
      </c>
      <c r="G121" s="22">
        <v>4027</v>
      </c>
      <c r="H121" s="22">
        <v>6.6120000000000001</v>
      </c>
      <c r="I121" s="22">
        <f t="shared" si="122"/>
        <v>26626.52</v>
      </c>
      <c r="J121" s="22"/>
      <c r="K121" s="22">
        <f t="shared" si="123"/>
        <v>0</v>
      </c>
      <c r="L121" s="22">
        <v>2417</v>
      </c>
      <c r="M121" s="22">
        <f t="shared" si="124"/>
        <v>15981.2</v>
      </c>
      <c r="N121" s="22"/>
      <c r="O121" s="22">
        <f t="shared" si="125"/>
        <v>0</v>
      </c>
      <c r="P121" s="22">
        <v>1610</v>
      </c>
      <c r="Q121" s="22">
        <f t="shared" si="126"/>
        <v>10645.32</v>
      </c>
      <c r="R121" s="22">
        <f t="shared" si="127"/>
        <v>4027</v>
      </c>
      <c r="S121" s="22">
        <f t="shared" si="128"/>
        <v>26626.52</v>
      </c>
      <c r="T121" s="22">
        <f t="shared" si="129"/>
        <v>0</v>
      </c>
      <c r="U121" s="85">
        <f t="shared" si="130"/>
        <v>0</v>
      </c>
      <c r="V121">
        <v>0</v>
      </c>
    </row>
    <row r="122" spans="2:22" ht="24" x14ac:dyDescent="0.25">
      <c r="B122" s="69" t="s">
        <v>39</v>
      </c>
      <c r="C122" s="18" t="s">
        <v>336</v>
      </c>
      <c r="D122" s="19" t="s">
        <v>337</v>
      </c>
      <c r="E122" s="20" t="s">
        <v>338</v>
      </c>
      <c r="F122" s="21" t="s">
        <v>47</v>
      </c>
      <c r="G122" s="22">
        <v>46.237927859999999</v>
      </c>
      <c r="H122" s="22">
        <v>30.204091059056417</v>
      </c>
      <c r="I122" s="22">
        <f t="shared" si="122"/>
        <v>1396.57</v>
      </c>
      <c r="J122" s="22"/>
      <c r="K122" s="22">
        <f t="shared" si="123"/>
        <v>0</v>
      </c>
      <c r="L122" s="22">
        <v>46.237927859999999</v>
      </c>
      <c r="M122" s="22">
        <f t="shared" si="124"/>
        <v>1396.57</v>
      </c>
      <c r="N122" s="22"/>
      <c r="O122" s="22">
        <f t="shared" si="125"/>
        <v>0</v>
      </c>
      <c r="P122" s="22">
        <v>0</v>
      </c>
      <c r="Q122" s="22">
        <f t="shared" si="126"/>
        <v>0</v>
      </c>
      <c r="R122" s="22">
        <f t="shared" si="127"/>
        <v>46.237927859999999</v>
      </c>
      <c r="S122" s="22">
        <f t="shared" si="128"/>
        <v>1396.57</v>
      </c>
      <c r="T122" s="22">
        <f t="shared" si="129"/>
        <v>0</v>
      </c>
      <c r="U122" s="85">
        <f t="shared" si="130"/>
        <v>0</v>
      </c>
      <c r="V122">
        <v>0</v>
      </c>
    </row>
    <row r="123" spans="2:22" ht="24" x14ac:dyDescent="0.25">
      <c r="B123" s="69" t="s">
        <v>39</v>
      </c>
      <c r="C123" s="18" t="s">
        <v>339</v>
      </c>
      <c r="D123" s="19" t="s">
        <v>340</v>
      </c>
      <c r="E123" s="44" t="s">
        <v>341</v>
      </c>
      <c r="F123" s="45" t="s">
        <v>239</v>
      </c>
      <c r="G123" s="22">
        <v>118</v>
      </c>
      <c r="H123" s="22">
        <v>189.02400000000003</v>
      </c>
      <c r="I123" s="22">
        <f t="shared" si="122"/>
        <v>22304.83</v>
      </c>
      <c r="J123" s="22"/>
      <c r="K123" s="22">
        <f t="shared" si="123"/>
        <v>0</v>
      </c>
      <c r="L123" s="22"/>
      <c r="M123" s="22">
        <f t="shared" si="124"/>
        <v>0</v>
      </c>
      <c r="N123" s="22"/>
      <c r="O123" s="22">
        <f t="shared" si="125"/>
        <v>0</v>
      </c>
      <c r="P123" s="22">
        <v>117.99999999999997</v>
      </c>
      <c r="Q123" s="22">
        <f t="shared" si="126"/>
        <v>22304.83</v>
      </c>
      <c r="R123" s="22">
        <f t="shared" si="127"/>
        <v>117.99999999999997</v>
      </c>
      <c r="S123" s="22">
        <f t="shared" si="128"/>
        <v>22304.83</v>
      </c>
      <c r="T123" s="22">
        <f t="shared" si="129"/>
        <v>0</v>
      </c>
      <c r="U123" s="85">
        <f t="shared" si="130"/>
        <v>0</v>
      </c>
      <c r="V123">
        <v>0</v>
      </c>
    </row>
    <row r="124" spans="2:22" ht="24" x14ac:dyDescent="0.25">
      <c r="B124" s="69" t="s">
        <v>39</v>
      </c>
      <c r="C124" s="18" t="s">
        <v>342</v>
      </c>
      <c r="D124" s="19" t="s">
        <v>343</v>
      </c>
      <c r="E124" s="20" t="s">
        <v>344</v>
      </c>
      <c r="F124" s="21" t="s">
        <v>122</v>
      </c>
      <c r="G124" s="22">
        <v>80</v>
      </c>
      <c r="H124" s="22">
        <v>5694.5519999999997</v>
      </c>
      <c r="I124" s="22">
        <f t="shared" si="122"/>
        <v>455564.16</v>
      </c>
      <c r="J124" s="22">
        <f>V124</f>
        <v>2.4900000000000002</v>
      </c>
      <c r="K124" s="22">
        <f t="shared" si="123"/>
        <v>14179.43</v>
      </c>
      <c r="L124" s="22">
        <v>21.456152000000003</v>
      </c>
      <c r="M124" s="22">
        <f t="shared" si="124"/>
        <v>122183.17</v>
      </c>
      <c r="N124" s="22"/>
      <c r="O124" s="22">
        <f t="shared" si="125"/>
        <v>0</v>
      </c>
      <c r="P124" s="22">
        <v>56.049999999999983</v>
      </c>
      <c r="Q124" s="22">
        <f t="shared" si="126"/>
        <v>319179.64</v>
      </c>
      <c r="R124" s="22">
        <f t="shared" si="127"/>
        <v>79.996151999999995</v>
      </c>
      <c r="S124" s="22">
        <f t="shared" si="128"/>
        <v>455542.24</v>
      </c>
      <c r="T124" s="22">
        <f t="shared" si="129"/>
        <v>3.8480000000049586E-3</v>
      </c>
      <c r="U124" s="85">
        <f t="shared" si="130"/>
        <v>21.919999999983702</v>
      </c>
      <c r="V124">
        <v>2.4900000000000002</v>
      </c>
    </row>
    <row r="125" spans="2:22" x14ac:dyDescent="0.25">
      <c r="B125" s="70"/>
      <c r="C125" s="23"/>
      <c r="D125" s="24" t="s">
        <v>345</v>
      </c>
      <c r="E125" s="28" t="s">
        <v>346</v>
      </c>
      <c r="F125" s="29"/>
      <c r="G125" s="27">
        <v>0</v>
      </c>
      <c r="H125" s="27"/>
      <c r="I125" s="33">
        <f>SUBTOTAL(9,I126:I127)</f>
        <v>1484090.71</v>
      </c>
      <c r="J125" s="27"/>
      <c r="K125" s="33">
        <f>SUBTOTAL(9,K126:K127)</f>
        <v>1080851.8500000001</v>
      </c>
      <c r="L125" s="27">
        <v>0</v>
      </c>
      <c r="M125" s="33">
        <f>SUBTOTAL(9,M126:M127)</f>
        <v>403238.72</v>
      </c>
      <c r="N125" s="27">
        <v>0</v>
      </c>
      <c r="O125" s="33">
        <f>SUBTOTAL(9,O126:O127)</f>
        <v>0</v>
      </c>
      <c r="P125" s="27">
        <v>0</v>
      </c>
      <c r="Q125" s="33">
        <f>SUBTOTAL(9,Q126:Q127)</f>
        <v>0</v>
      </c>
      <c r="R125" s="27"/>
      <c r="S125" s="33">
        <f>SUBTOTAL(9,S126:S127)</f>
        <v>1484090.57</v>
      </c>
      <c r="T125" s="27"/>
      <c r="U125" s="87">
        <f>SUBTOTAL(9,U126:U127)</f>
        <v>0.13999999998486601</v>
      </c>
      <c r="V125">
        <v>0</v>
      </c>
    </row>
    <row r="126" spans="2:22" ht="24" x14ac:dyDescent="0.25">
      <c r="B126" s="69" t="s">
        <v>23</v>
      </c>
      <c r="C126" s="18" t="s">
        <v>24</v>
      </c>
      <c r="D126" s="19" t="s">
        <v>347</v>
      </c>
      <c r="E126" s="20" t="s">
        <v>348</v>
      </c>
      <c r="F126" s="21" t="s">
        <v>47</v>
      </c>
      <c r="G126" s="22">
        <v>7100.64</v>
      </c>
      <c r="H126" s="22">
        <v>194.1</v>
      </c>
      <c r="I126" s="22">
        <f t="shared" ref="I126:I127" si="131">ROUND(G126*H126,2)</f>
        <v>1378234.22</v>
      </c>
      <c r="J126" s="22">
        <f t="shared" ref="J126:J127" si="132">V126</f>
        <v>5023.16</v>
      </c>
      <c r="K126" s="22">
        <f t="shared" ref="K126:K127" si="133">ROUND($H126*J126,2)</f>
        <v>974995.36</v>
      </c>
      <c r="L126" s="22">
        <v>2077.4799999999996</v>
      </c>
      <c r="M126" s="22">
        <f t="shared" ref="M126:M127" si="134">ROUND($H126*L126,2)</f>
        <v>403238.87</v>
      </c>
      <c r="N126" s="22">
        <v>0</v>
      </c>
      <c r="O126" s="22">
        <f t="shared" ref="O126:O127" si="135">ROUND($H126*N126,2)</f>
        <v>0</v>
      </c>
      <c r="P126" s="22">
        <v>0</v>
      </c>
      <c r="Q126" s="22">
        <f t="shared" ref="Q126:Q127" si="136">ROUND($H126*P126,2)</f>
        <v>0</v>
      </c>
      <c r="R126" s="22">
        <f t="shared" ref="R126:R127" si="137">J126+L126+N126+P126</f>
        <v>7100.6399999999994</v>
      </c>
      <c r="S126" s="22">
        <f t="shared" ref="S126:S127" si="138">+M126+K126+O126+Q126</f>
        <v>1378234.23</v>
      </c>
      <c r="T126" s="22">
        <f t="shared" ref="T126:T127" si="139">G126-R126</f>
        <v>0</v>
      </c>
      <c r="U126" s="85">
        <f t="shared" ref="U126:U127" si="140">I126-S126</f>
        <v>-1.0000000009313226E-2</v>
      </c>
      <c r="V126">
        <v>5023.16</v>
      </c>
    </row>
    <row r="127" spans="2:22" ht="24" x14ac:dyDescent="0.25">
      <c r="B127" s="69" t="s">
        <v>23</v>
      </c>
      <c r="C127" s="18" t="s">
        <v>24</v>
      </c>
      <c r="D127" s="19" t="s">
        <v>349</v>
      </c>
      <c r="E127" s="20" t="s">
        <v>350</v>
      </c>
      <c r="F127" s="21" t="s">
        <v>47</v>
      </c>
      <c r="G127" s="22">
        <v>1420.13</v>
      </c>
      <c r="H127" s="22">
        <v>74.540000000000006</v>
      </c>
      <c r="I127" s="22">
        <f t="shared" si="131"/>
        <v>105856.49</v>
      </c>
      <c r="J127" s="22">
        <f t="shared" si="132"/>
        <v>1420.13</v>
      </c>
      <c r="K127" s="22">
        <f t="shared" si="133"/>
        <v>105856.49</v>
      </c>
      <c r="L127" s="22">
        <v>-1.9999999999527063E-3</v>
      </c>
      <c r="M127" s="22">
        <f t="shared" si="134"/>
        <v>-0.15</v>
      </c>
      <c r="N127" s="22"/>
      <c r="O127" s="22">
        <f t="shared" si="135"/>
        <v>0</v>
      </c>
      <c r="P127" s="22"/>
      <c r="Q127" s="22">
        <f t="shared" si="136"/>
        <v>0</v>
      </c>
      <c r="R127" s="22">
        <f t="shared" si="137"/>
        <v>1420.1280000000002</v>
      </c>
      <c r="S127" s="22">
        <f t="shared" si="138"/>
        <v>105856.34000000001</v>
      </c>
      <c r="T127" s="22">
        <f t="shared" si="139"/>
        <v>1.9999999999527063E-3</v>
      </c>
      <c r="U127" s="85">
        <f t="shared" si="140"/>
        <v>0.14999999999417923</v>
      </c>
      <c r="V127">
        <v>1420.13</v>
      </c>
    </row>
    <row r="128" spans="2:22" x14ac:dyDescent="0.25">
      <c r="B128" s="73"/>
      <c r="C128" s="38"/>
      <c r="D128" s="39" t="s">
        <v>351</v>
      </c>
      <c r="E128" s="41" t="s">
        <v>352</v>
      </c>
      <c r="F128" s="138"/>
      <c r="G128" s="16">
        <v>0</v>
      </c>
      <c r="H128" s="16"/>
      <c r="I128" s="16">
        <f>SUBTOTAL(9,I129:I243)</f>
        <v>7112532.7900000019</v>
      </c>
      <c r="J128" s="17"/>
      <c r="K128" s="16"/>
      <c r="L128" s="17">
        <v>0</v>
      </c>
      <c r="M128" s="16"/>
      <c r="N128" s="17">
        <v>0</v>
      </c>
      <c r="O128" s="16"/>
      <c r="P128" s="17">
        <v>0</v>
      </c>
      <c r="Q128" s="16"/>
      <c r="R128" s="16"/>
      <c r="S128" s="16"/>
      <c r="T128" s="16"/>
      <c r="U128" s="84"/>
      <c r="V128">
        <v>0</v>
      </c>
    </row>
    <row r="129" spans="2:22" x14ac:dyDescent="0.25">
      <c r="B129" s="70"/>
      <c r="C129" s="23"/>
      <c r="D129" s="24" t="s">
        <v>353</v>
      </c>
      <c r="E129" s="28" t="s">
        <v>354</v>
      </c>
      <c r="F129" s="29"/>
      <c r="G129" s="27">
        <v>0</v>
      </c>
      <c r="H129" s="27"/>
      <c r="I129" s="33">
        <f>SUBTOTAL(9,I130:I132)</f>
        <v>12860.74</v>
      </c>
      <c r="J129" s="27"/>
      <c r="K129" s="33">
        <f>SUBTOTAL(9,K130:K132)</f>
        <v>0</v>
      </c>
      <c r="L129" s="27">
        <v>0</v>
      </c>
      <c r="M129" s="33">
        <f>SUBTOTAL(9,M130:M132)</f>
        <v>3374.76</v>
      </c>
      <c r="N129" s="27">
        <v>0</v>
      </c>
      <c r="O129" s="33">
        <f>SUBTOTAL(9,O130:O132)</f>
        <v>0</v>
      </c>
      <c r="P129" s="27">
        <v>0</v>
      </c>
      <c r="Q129" s="33">
        <f>SUBTOTAL(9,Q130:Q132)</f>
        <v>9485.9800000000014</v>
      </c>
      <c r="R129" s="27"/>
      <c r="S129" s="33">
        <f>SUBTOTAL(9,S130:S132)</f>
        <v>12860.74</v>
      </c>
      <c r="T129" s="27"/>
      <c r="U129" s="87">
        <f>SUBTOTAL(9,U130:U132)</f>
        <v>0</v>
      </c>
      <c r="V129">
        <v>0</v>
      </c>
    </row>
    <row r="130" spans="2:22" ht="24" x14ac:dyDescent="0.25">
      <c r="B130" s="69" t="s">
        <v>39</v>
      </c>
      <c r="C130" s="34" t="s">
        <v>355</v>
      </c>
      <c r="D130" s="35" t="s">
        <v>356</v>
      </c>
      <c r="E130" s="35" t="s">
        <v>357</v>
      </c>
      <c r="F130" s="36" t="s">
        <v>47</v>
      </c>
      <c r="G130" s="37">
        <v>202.572</v>
      </c>
      <c r="H130" s="22">
        <v>51.384</v>
      </c>
      <c r="I130" s="22">
        <f t="shared" ref="I130:I132" si="141">ROUND(G130*H130,2)</f>
        <v>10408.959999999999</v>
      </c>
      <c r="J130" s="22"/>
      <c r="K130" s="22">
        <f>ROUND($H130*J130,2)</f>
        <v>0</v>
      </c>
      <c r="L130" s="22">
        <v>33.729999999999997</v>
      </c>
      <c r="M130" s="22">
        <f t="shared" ref="M130:M132" si="142">ROUND($H130*L130,2)</f>
        <v>1733.18</v>
      </c>
      <c r="N130" s="22">
        <v>0</v>
      </c>
      <c r="O130" s="22">
        <f t="shared" ref="O130:O132" si="143">ROUND($H130*N130,2)</f>
        <v>0</v>
      </c>
      <c r="P130" s="22">
        <v>168.84200000000001</v>
      </c>
      <c r="Q130" s="22">
        <f t="shared" ref="Q130:Q132" si="144">ROUND($H130*P130,2)</f>
        <v>8675.7800000000007</v>
      </c>
      <c r="R130" s="22">
        <f t="shared" ref="R130:R132" si="145">J130+L130+N130+P130</f>
        <v>202.572</v>
      </c>
      <c r="S130" s="22">
        <f t="shared" ref="S130:S132" si="146">+M130+K130+O130+Q130</f>
        <v>10408.960000000001</v>
      </c>
      <c r="T130" s="22">
        <f t="shared" ref="T130:T132" si="147">G130-R130</f>
        <v>0</v>
      </c>
      <c r="U130" s="85">
        <f t="shared" ref="U130:U132" si="148">I130-S130</f>
        <v>0</v>
      </c>
      <c r="V130">
        <v>0</v>
      </c>
    </row>
    <row r="131" spans="2:22" ht="48" x14ac:dyDescent="0.25">
      <c r="B131" s="72" t="s">
        <v>134</v>
      </c>
      <c r="C131" s="34" t="s">
        <v>358</v>
      </c>
      <c r="D131" s="35" t="s">
        <v>359</v>
      </c>
      <c r="E131" s="35" t="s">
        <v>360</v>
      </c>
      <c r="F131" s="36" t="s">
        <v>47</v>
      </c>
      <c r="G131" s="37">
        <v>10.35</v>
      </c>
      <c r="H131" s="22">
        <v>126.93599999999999</v>
      </c>
      <c r="I131" s="22">
        <f t="shared" si="141"/>
        <v>1313.79</v>
      </c>
      <c r="J131" s="22"/>
      <c r="K131" s="37">
        <f>+J131*H131</f>
        <v>0</v>
      </c>
      <c r="L131" s="22">
        <v>10.35</v>
      </c>
      <c r="M131" s="22">
        <f t="shared" si="142"/>
        <v>1313.79</v>
      </c>
      <c r="N131" s="22"/>
      <c r="O131" s="22">
        <f t="shared" si="143"/>
        <v>0</v>
      </c>
      <c r="P131" s="22"/>
      <c r="Q131" s="22">
        <f t="shared" si="144"/>
        <v>0</v>
      </c>
      <c r="R131" s="22">
        <f t="shared" si="145"/>
        <v>10.35</v>
      </c>
      <c r="S131" s="22">
        <f t="shared" si="146"/>
        <v>1313.79</v>
      </c>
      <c r="T131" s="22">
        <f t="shared" si="147"/>
        <v>0</v>
      </c>
      <c r="U131" s="85">
        <f t="shared" si="148"/>
        <v>0</v>
      </c>
      <c r="V131">
        <v>0</v>
      </c>
    </row>
    <row r="132" spans="2:22" ht="24" x14ac:dyDescent="0.25">
      <c r="B132" s="72" t="s">
        <v>134</v>
      </c>
      <c r="C132" s="34" t="s">
        <v>361</v>
      </c>
      <c r="D132" s="35" t="s">
        <v>362</v>
      </c>
      <c r="E132" s="35" t="s">
        <v>363</v>
      </c>
      <c r="F132" s="36" t="s">
        <v>75</v>
      </c>
      <c r="G132" s="37">
        <v>30.69</v>
      </c>
      <c r="H132" s="22">
        <v>37.08</v>
      </c>
      <c r="I132" s="22">
        <f t="shared" si="141"/>
        <v>1137.99</v>
      </c>
      <c r="J132" s="22"/>
      <c r="K132" s="22">
        <f>ROUND($H132*J132,2)</f>
        <v>0</v>
      </c>
      <c r="L132" s="22">
        <v>8.84</v>
      </c>
      <c r="M132" s="22">
        <f t="shared" si="142"/>
        <v>327.79</v>
      </c>
      <c r="N132" s="22">
        <v>0</v>
      </c>
      <c r="O132" s="22">
        <f t="shared" si="143"/>
        <v>0</v>
      </c>
      <c r="P132" s="22">
        <v>21.85</v>
      </c>
      <c r="Q132" s="22">
        <f t="shared" si="144"/>
        <v>810.2</v>
      </c>
      <c r="R132" s="22">
        <f t="shared" si="145"/>
        <v>30.69</v>
      </c>
      <c r="S132" s="22">
        <f t="shared" si="146"/>
        <v>1137.99</v>
      </c>
      <c r="T132" s="22">
        <f t="shared" si="147"/>
        <v>0</v>
      </c>
      <c r="U132" s="85">
        <f t="shared" si="148"/>
        <v>0</v>
      </c>
      <c r="V132">
        <v>0</v>
      </c>
    </row>
    <row r="133" spans="2:22" x14ac:dyDescent="0.25">
      <c r="B133" s="71"/>
      <c r="C133" s="30"/>
      <c r="D133" s="31" t="s">
        <v>364</v>
      </c>
      <c r="E133" s="31" t="s">
        <v>365</v>
      </c>
      <c r="F133" s="32"/>
      <c r="G133" s="33">
        <v>0</v>
      </c>
      <c r="H133" s="33"/>
      <c r="I133" s="33">
        <f>SUBTOTAL(9,I134:I157)</f>
        <v>3745890.83</v>
      </c>
      <c r="J133" s="33"/>
      <c r="K133" s="33">
        <f>SUBTOTAL(9,K134:K157)</f>
        <v>1792058.4062320264</v>
      </c>
      <c r="L133" s="33"/>
      <c r="M133" s="33">
        <f>SUBTOTAL(9,M134:M157)</f>
        <v>982037.74</v>
      </c>
      <c r="N133" s="33"/>
      <c r="O133" s="33">
        <f>SUBTOTAL(9,O134:O150)</f>
        <v>0</v>
      </c>
      <c r="P133" s="33"/>
      <c r="Q133" s="33">
        <f>SUBTOTAL(9,Q134:Q150)</f>
        <v>713099.38000000012</v>
      </c>
      <c r="R133" s="33"/>
      <c r="S133" s="33">
        <f>SUBTOTAL(9,S134:S157)</f>
        <v>3745891.8362320266</v>
      </c>
      <c r="T133" s="33"/>
      <c r="U133" s="33">
        <f>SUBTOTAL(9,U134:U157)</f>
        <v>-1.0062320263095899</v>
      </c>
      <c r="V133">
        <v>0</v>
      </c>
    </row>
    <row r="134" spans="2:22" ht="24" x14ac:dyDescent="0.25">
      <c r="B134" s="69" t="s">
        <v>39</v>
      </c>
      <c r="C134" s="34" t="s">
        <v>366</v>
      </c>
      <c r="D134" s="35" t="s">
        <v>367</v>
      </c>
      <c r="E134" s="35" t="s">
        <v>368</v>
      </c>
      <c r="F134" s="36" t="s">
        <v>47</v>
      </c>
      <c r="G134" s="37">
        <v>360.21600000000001</v>
      </c>
      <c r="H134" s="22">
        <v>10.392000000000001</v>
      </c>
      <c r="I134" s="22">
        <f t="shared" ref="I134:I157" si="149">ROUND(G134*H134,2)</f>
        <v>3743.36</v>
      </c>
      <c r="J134" s="22"/>
      <c r="K134" s="22">
        <f t="shared" ref="K134:K135" si="150">ROUND($H134*J134,2)</f>
        <v>0</v>
      </c>
      <c r="L134" s="22">
        <v>59.490000000000009</v>
      </c>
      <c r="M134" s="22">
        <f t="shared" ref="M134:M157" si="151">ROUND($H134*L134,2)</f>
        <v>618.22</v>
      </c>
      <c r="N134" s="22"/>
      <c r="O134" s="22">
        <f t="shared" ref="O134:O157" si="152">ROUND($H134*N134,2)</f>
        <v>0</v>
      </c>
      <c r="P134" s="22">
        <v>300.726</v>
      </c>
      <c r="Q134" s="22">
        <f t="shared" ref="Q134:Q157" si="153">ROUND($H134*P134,2)</f>
        <v>3125.14</v>
      </c>
      <c r="R134" s="22">
        <f t="shared" ref="R134:R157" si="154">J134+L134+N134+P134</f>
        <v>360.21600000000001</v>
      </c>
      <c r="S134" s="22">
        <f t="shared" ref="S134:S157" si="155">+M134+K134+O134+Q134</f>
        <v>3743.3599999999997</v>
      </c>
      <c r="T134" s="22">
        <f t="shared" ref="T134:T157" si="156">G134-R134</f>
        <v>0</v>
      </c>
      <c r="U134" s="85">
        <f t="shared" ref="U134:U157" si="157">I134-S134</f>
        <v>0</v>
      </c>
      <c r="V134">
        <v>0</v>
      </c>
    </row>
    <row r="135" spans="2:22" ht="36" x14ac:dyDescent="0.25">
      <c r="B135" s="69" t="s">
        <v>39</v>
      </c>
      <c r="C135" s="34" t="s">
        <v>369</v>
      </c>
      <c r="D135" s="35" t="s">
        <v>370</v>
      </c>
      <c r="E135" s="35" t="s">
        <v>371</v>
      </c>
      <c r="F135" s="36" t="s">
        <v>47</v>
      </c>
      <c r="G135" s="37">
        <v>360.21600000000001</v>
      </c>
      <c r="H135" s="22">
        <v>57.312000000000005</v>
      </c>
      <c r="I135" s="22">
        <f t="shared" si="149"/>
        <v>20644.7</v>
      </c>
      <c r="J135" s="22"/>
      <c r="K135" s="22">
        <f t="shared" si="150"/>
        <v>0</v>
      </c>
      <c r="L135" s="22">
        <v>59.490000000000009</v>
      </c>
      <c r="M135" s="22">
        <f t="shared" si="151"/>
        <v>3409.49</v>
      </c>
      <c r="N135" s="22"/>
      <c r="O135" s="22">
        <f t="shared" si="152"/>
        <v>0</v>
      </c>
      <c r="P135" s="22">
        <v>300.726</v>
      </c>
      <c r="Q135" s="22">
        <f t="shared" si="153"/>
        <v>17235.21</v>
      </c>
      <c r="R135" s="22">
        <f t="shared" si="154"/>
        <v>360.21600000000001</v>
      </c>
      <c r="S135" s="22">
        <f t="shared" si="155"/>
        <v>20644.699999999997</v>
      </c>
      <c r="T135" s="22">
        <f t="shared" si="156"/>
        <v>0</v>
      </c>
      <c r="U135" s="85">
        <f t="shared" si="157"/>
        <v>0</v>
      </c>
      <c r="V135">
        <v>0</v>
      </c>
    </row>
    <row r="136" spans="2:22" ht="24" x14ac:dyDescent="0.25">
      <c r="B136" s="69" t="s">
        <v>23</v>
      </c>
      <c r="C136" s="34" t="s">
        <v>24</v>
      </c>
      <c r="D136" s="35" t="s">
        <v>372</v>
      </c>
      <c r="E136" s="20" t="s">
        <v>373</v>
      </c>
      <c r="F136" s="21" t="s">
        <v>374</v>
      </c>
      <c r="G136" s="37">
        <v>4954.43320731106</v>
      </c>
      <c r="H136" s="22">
        <v>327.13021327186857</v>
      </c>
      <c r="I136" s="22">
        <f t="shared" si="149"/>
        <v>1620744.79</v>
      </c>
      <c r="J136" s="22">
        <v>2628.72</v>
      </c>
      <c r="K136" s="37">
        <f t="shared" ref="K136:K157" si="158">+J136*H136</f>
        <v>859933.73423202627</v>
      </c>
      <c r="L136" s="22">
        <v>1752.48</v>
      </c>
      <c r="M136" s="22">
        <f t="shared" si="151"/>
        <v>573289.16</v>
      </c>
      <c r="N136" s="22"/>
      <c r="O136" s="22">
        <f t="shared" si="152"/>
        <v>0</v>
      </c>
      <c r="P136" s="22">
        <v>573.22900000000209</v>
      </c>
      <c r="Q136" s="22">
        <f t="shared" si="153"/>
        <v>187520.53</v>
      </c>
      <c r="R136" s="22">
        <f t="shared" si="154"/>
        <v>4954.4290000000019</v>
      </c>
      <c r="S136" s="22">
        <f t="shared" si="155"/>
        <v>1620743.4242320263</v>
      </c>
      <c r="T136" s="22">
        <f t="shared" si="156"/>
        <v>4.2073110580531647E-3</v>
      </c>
      <c r="U136" s="85">
        <f t="shared" si="157"/>
        <v>1.3657679737079889</v>
      </c>
      <c r="V136">
        <v>0</v>
      </c>
    </row>
    <row r="137" spans="2:22" ht="24" x14ac:dyDescent="0.25">
      <c r="B137" s="69" t="s">
        <v>23</v>
      </c>
      <c r="C137" s="34" t="s">
        <v>24</v>
      </c>
      <c r="D137" s="35" t="s">
        <v>375</v>
      </c>
      <c r="E137" s="20" t="s">
        <v>376</v>
      </c>
      <c r="F137" s="21" t="s">
        <v>374</v>
      </c>
      <c r="G137" s="37">
        <v>328.59690000000006</v>
      </c>
      <c r="H137" s="22">
        <v>328.8</v>
      </c>
      <c r="I137" s="22">
        <f t="shared" si="149"/>
        <v>108042.66</v>
      </c>
      <c r="J137" s="22">
        <v>64.8</v>
      </c>
      <c r="K137" s="37">
        <f t="shared" si="158"/>
        <v>21306.240000000002</v>
      </c>
      <c r="L137" s="22">
        <v>43.197100000000006</v>
      </c>
      <c r="M137" s="22">
        <f t="shared" si="151"/>
        <v>14203.21</v>
      </c>
      <c r="N137" s="22"/>
      <c r="O137" s="22">
        <f t="shared" si="152"/>
        <v>0</v>
      </c>
      <c r="P137" s="22">
        <v>220.60000000000002</v>
      </c>
      <c r="Q137" s="22">
        <f t="shared" si="153"/>
        <v>72533.279999999999</v>
      </c>
      <c r="R137" s="22">
        <f t="shared" si="154"/>
        <v>328.59710000000001</v>
      </c>
      <c r="S137" s="22">
        <f t="shared" si="155"/>
        <v>108042.73</v>
      </c>
      <c r="T137" s="22">
        <f t="shared" si="156"/>
        <v>-1.9999999994979589E-4</v>
      </c>
      <c r="U137" s="85">
        <f t="shared" si="157"/>
        <v>-6.9999999992433004E-2</v>
      </c>
      <c r="V137">
        <v>0</v>
      </c>
    </row>
    <row r="138" spans="2:22" ht="24" x14ac:dyDescent="0.25">
      <c r="B138" s="69" t="s">
        <v>23</v>
      </c>
      <c r="C138" s="34" t="s">
        <v>24</v>
      </c>
      <c r="D138" s="35" t="s">
        <v>377</v>
      </c>
      <c r="E138" s="20" t="s">
        <v>378</v>
      </c>
      <c r="F138" s="21" t="s">
        <v>374</v>
      </c>
      <c r="G138" s="37">
        <v>13.5</v>
      </c>
      <c r="H138" s="22">
        <v>218.4</v>
      </c>
      <c r="I138" s="22">
        <f t="shared" si="149"/>
        <v>2948.4</v>
      </c>
      <c r="J138" s="22"/>
      <c r="K138" s="37">
        <f t="shared" si="158"/>
        <v>0</v>
      </c>
      <c r="L138" s="22">
        <v>0</v>
      </c>
      <c r="M138" s="22">
        <f t="shared" si="151"/>
        <v>0</v>
      </c>
      <c r="N138" s="22"/>
      <c r="O138" s="22">
        <f t="shared" si="152"/>
        <v>0</v>
      </c>
      <c r="P138" s="22">
        <v>13.5</v>
      </c>
      <c r="Q138" s="22">
        <f t="shared" si="153"/>
        <v>2948.4</v>
      </c>
      <c r="R138" s="22">
        <f t="shared" si="154"/>
        <v>13.5</v>
      </c>
      <c r="S138" s="22">
        <f t="shared" si="155"/>
        <v>2948.4</v>
      </c>
      <c r="T138" s="22">
        <f t="shared" si="156"/>
        <v>0</v>
      </c>
      <c r="U138" s="85">
        <f t="shared" si="157"/>
        <v>0</v>
      </c>
      <c r="V138">
        <v>0</v>
      </c>
    </row>
    <row r="139" spans="2:22" ht="24" x14ac:dyDescent="0.25">
      <c r="B139" s="69" t="s">
        <v>23</v>
      </c>
      <c r="C139" s="34" t="s">
        <v>24</v>
      </c>
      <c r="D139" s="35" t="s">
        <v>379</v>
      </c>
      <c r="E139" s="20" t="s">
        <v>380</v>
      </c>
      <c r="F139" s="21" t="s">
        <v>374</v>
      </c>
      <c r="G139" s="37">
        <v>385.26</v>
      </c>
      <c r="H139" s="22">
        <v>732</v>
      </c>
      <c r="I139" s="22">
        <f t="shared" si="149"/>
        <v>282010.32</v>
      </c>
      <c r="J139" s="22">
        <v>86.399999999999991</v>
      </c>
      <c r="K139" s="37">
        <f t="shared" si="158"/>
        <v>63244.799999999996</v>
      </c>
      <c r="L139" s="22">
        <v>0</v>
      </c>
      <c r="M139" s="22">
        <f t="shared" si="151"/>
        <v>0</v>
      </c>
      <c r="N139" s="22"/>
      <c r="O139" s="22">
        <f t="shared" si="152"/>
        <v>0</v>
      </c>
      <c r="P139" s="22">
        <v>298.86</v>
      </c>
      <c r="Q139" s="22">
        <f t="shared" si="153"/>
        <v>218765.52</v>
      </c>
      <c r="R139" s="22">
        <f t="shared" si="154"/>
        <v>385.26</v>
      </c>
      <c r="S139" s="22">
        <f t="shared" si="155"/>
        <v>282010.32</v>
      </c>
      <c r="T139" s="22">
        <f t="shared" si="156"/>
        <v>0</v>
      </c>
      <c r="U139" s="85">
        <f t="shared" si="157"/>
        <v>0</v>
      </c>
      <c r="V139">
        <v>0</v>
      </c>
    </row>
    <row r="140" spans="2:22" ht="24" x14ac:dyDescent="0.25">
      <c r="B140" s="69" t="s">
        <v>23</v>
      </c>
      <c r="C140" s="34" t="s">
        <v>24</v>
      </c>
      <c r="D140" s="35" t="s">
        <v>381</v>
      </c>
      <c r="E140" s="20" t="s">
        <v>382</v>
      </c>
      <c r="F140" s="21" t="s">
        <v>374</v>
      </c>
      <c r="G140" s="37">
        <v>1008</v>
      </c>
      <c r="H140" s="22">
        <v>198</v>
      </c>
      <c r="I140" s="22">
        <f t="shared" si="149"/>
        <v>199584</v>
      </c>
      <c r="J140" s="22">
        <v>604.79999999999995</v>
      </c>
      <c r="K140" s="37">
        <f t="shared" si="158"/>
        <v>119750.39999999999</v>
      </c>
      <c r="L140" s="22">
        <v>403.19510000000002</v>
      </c>
      <c r="M140" s="22">
        <f t="shared" si="151"/>
        <v>79832.63</v>
      </c>
      <c r="N140" s="22"/>
      <c r="O140" s="22">
        <f t="shared" si="152"/>
        <v>0</v>
      </c>
      <c r="P140" s="22"/>
      <c r="Q140" s="22">
        <f t="shared" si="153"/>
        <v>0</v>
      </c>
      <c r="R140" s="22">
        <f t="shared" si="154"/>
        <v>1007.9951</v>
      </c>
      <c r="S140" s="22">
        <f t="shared" si="155"/>
        <v>199583.03</v>
      </c>
      <c r="T140" s="22">
        <f t="shared" si="156"/>
        <v>4.9000000000205546E-3</v>
      </c>
      <c r="U140" s="85">
        <f t="shared" si="157"/>
        <v>0.97000000000116415</v>
      </c>
      <c r="V140">
        <v>0</v>
      </c>
    </row>
    <row r="141" spans="2:22" ht="24" x14ac:dyDescent="0.25">
      <c r="B141" s="69" t="s">
        <v>23</v>
      </c>
      <c r="C141" s="34" t="s">
        <v>24</v>
      </c>
      <c r="D141" s="35" t="s">
        <v>383</v>
      </c>
      <c r="E141" s="20" t="s">
        <v>384</v>
      </c>
      <c r="F141" s="21" t="s">
        <v>374</v>
      </c>
      <c r="G141" s="37">
        <v>465.69600000000003</v>
      </c>
      <c r="H141" s="22">
        <v>441.59999999999997</v>
      </c>
      <c r="I141" s="22">
        <f t="shared" si="149"/>
        <v>205651.35</v>
      </c>
      <c r="J141" s="22">
        <v>465.69600000000003</v>
      </c>
      <c r="K141" s="37">
        <f t="shared" si="158"/>
        <v>205651.3536</v>
      </c>
      <c r="L141" s="22">
        <v>0</v>
      </c>
      <c r="M141" s="22">
        <f t="shared" si="151"/>
        <v>0</v>
      </c>
      <c r="N141" s="22"/>
      <c r="O141" s="22">
        <f t="shared" si="152"/>
        <v>0</v>
      </c>
      <c r="P141" s="22"/>
      <c r="Q141" s="22">
        <f t="shared" si="153"/>
        <v>0</v>
      </c>
      <c r="R141" s="22">
        <f t="shared" si="154"/>
        <v>465.69600000000003</v>
      </c>
      <c r="S141" s="22">
        <f t="shared" si="155"/>
        <v>205651.3536</v>
      </c>
      <c r="T141" s="22">
        <f t="shared" si="156"/>
        <v>0</v>
      </c>
      <c r="U141" s="85">
        <f t="shared" si="157"/>
        <v>-3.599999996367842E-3</v>
      </c>
      <c r="V141">
        <v>0</v>
      </c>
    </row>
    <row r="142" spans="2:22" ht="24" x14ac:dyDescent="0.25">
      <c r="B142" s="69" t="s">
        <v>23</v>
      </c>
      <c r="C142" s="34" t="s">
        <v>24</v>
      </c>
      <c r="D142" s="35" t="s">
        <v>385</v>
      </c>
      <c r="E142" s="20" t="s">
        <v>386</v>
      </c>
      <c r="F142" s="21" t="s">
        <v>374</v>
      </c>
      <c r="G142" s="37">
        <v>149.90400000000002</v>
      </c>
      <c r="H142" s="22">
        <v>462</v>
      </c>
      <c r="I142" s="22">
        <f t="shared" si="149"/>
        <v>69255.649999999994</v>
      </c>
      <c r="J142" s="22">
        <v>149.90400000000002</v>
      </c>
      <c r="K142" s="37">
        <f t="shared" si="158"/>
        <v>69255.648000000016</v>
      </c>
      <c r="L142" s="22">
        <v>0</v>
      </c>
      <c r="M142" s="22">
        <f t="shared" si="151"/>
        <v>0</v>
      </c>
      <c r="N142" s="22"/>
      <c r="O142" s="22">
        <f t="shared" si="152"/>
        <v>0</v>
      </c>
      <c r="P142" s="22"/>
      <c r="Q142" s="22">
        <f t="shared" si="153"/>
        <v>0</v>
      </c>
      <c r="R142" s="22">
        <f t="shared" si="154"/>
        <v>149.90400000000002</v>
      </c>
      <c r="S142" s="22">
        <f t="shared" si="155"/>
        <v>69255.648000000016</v>
      </c>
      <c r="T142" s="22">
        <f t="shared" si="156"/>
        <v>0</v>
      </c>
      <c r="U142" s="85">
        <f t="shared" si="157"/>
        <v>1.9999999785795808E-3</v>
      </c>
      <c r="V142">
        <v>0</v>
      </c>
    </row>
    <row r="143" spans="2:22" ht="24" x14ac:dyDescent="0.25">
      <c r="B143" s="69" t="s">
        <v>23</v>
      </c>
      <c r="C143" s="34" t="s">
        <v>24</v>
      </c>
      <c r="D143" s="35" t="s">
        <v>387</v>
      </c>
      <c r="E143" s="20" t="s">
        <v>388</v>
      </c>
      <c r="F143" s="21" t="s">
        <v>374</v>
      </c>
      <c r="G143" s="37">
        <v>1254.3700000000003</v>
      </c>
      <c r="H143" s="22">
        <v>118.80000000000001</v>
      </c>
      <c r="I143" s="22">
        <f t="shared" si="149"/>
        <v>149019.16</v>
      </c>
      <c r="J143" s="22">
        <v>900.72</v>
      </c>
      <c r="K143" s="37">
        <f t="shared" si="158"/>
        <v>107005.53600000001</v>
      </c>
      <c r="L143" s="22"/>
      <c r="M143" s="22">
        <f t="shared" si="151"/>
        <v>0</v>
      </c>
      <c r="N143" s="22"/>
      <c r="O143" s="22">
        <f t="shared" si="152"/>
        <v>0</v>
      </c>
      <c r="P143" s="22">
        <v>353.65000000000032</v>
      </c>
      <c r="Q143" s="22">
        <f t="shared" si="153"/>
        <v>42013.62</v>
      </c>
      <c r="R143" s="22">
        <f t="shared" si="154"/>
        <v>1254.3700000000003</v>
      </c>
      <c r="S143" s="22">
        <f t="shared" si="155"/>
        <v>149019.15600000002</v>
      </c>
      <c r="T143" s="22">
        <f t="shared" si="156"/>
        <v>0</v>
      </c>
      <c r="U143" s="85">
        <f t="shared" si="157"/>
        <v>3.999999986262992E-3</v>
      </c>
      <c r="V143">
        <v>0</v>
      </c>
    </row>
    <row r="144" spans="2:22" ht="24" x14ac:dyDescent="0.25">
      <c r="B144" s="69" t="s">
        <v>23</v>
      </c>
      <c r="C144" s="34" t="s">
        <v>24</v>
      </c>
      <c r="D144" s="35" t="s">
        <v>389</v>
      </c>
      <c r="E144" s="20" t="s">
        <v>390</v>
      </c>
      <c r="F144" s="21" t="s">
        <v>374</v>
      </c>
      <c r="G144" s="37">
        <v>260.82799999999997</v>
      </c>
      <c r="H144" s="22">
        <v>220.8</v>
      </c>
      <c r="I144" s="22">
        <f t="shared" si="149"/>
        <v>57590.82</v>
      </c>
      <c r="J144" s="22">
        <v>204.768</v>
      </c>
      <c r="K144" s="37">
        <f t="shared" si="158"/>
        <v>45212.774400000002</v>
      </c>
      <c r="L144" s="22">
        <v>28.029999999999973</v>
      </c>
      <c r="M144" s="22">
        <f t="shared" si="151"/>
        <v>6189.02</v>
      </c>
      <c r="N144" s="22"/>
      <c r="O144" s="22">
        <f t="shared" si="152"/>
        <v>0</v>
      </c>
      <c r="P144" s="22">
        <v>28.029999999999973</v>
      </c>
      <c r="Q144" s="22">
        <f t="shared" si="153"/>
        <v>6189.02</v>
      </c>
      <c r="R144" s="22">
        <f t="shared" si="154"/>
        <v>260.82799999999997</v>
      </c>
      <c r="S144" s="22">
        <f t="shared" si="155"/>
        <v>57590.814400000003</v>
      </c>
      <c r="T144" s="22">
        <f t="shared" si="156"/>
        <v>0</v>
      </c>
      <c r="U144" s="85">
        <f t="shared" si="157"/>
        <v>5.5999999967752956E-3</v>
      </c>
      <c r="V144">
        <v>0</v>
      </c>
    </row>
    <row r="145" spans="2:22" ht="24" x14ac:dyDescent="0.25">
      <c r="B145" s="69" t="s">
        <v>23</v>
      </c>
      <c r="C145" s="34" t="s">
        <v>24</v>
      </c>
      <c r="D145" s="35" t="s">
        <v>391</v>
      </c>
      <c r="E145" s="20" t="s">
        <v>392</v>
      </c>
      <c r="F145" s="21" t="s">
        <v>374</v>
      </c>
      <c r="G145" s="37">
        <v>51.870000000000005</v>
      </c>
      <c r="H145" s="22">
        <v>1139.9999999999998</v>
      </c>
      <c r="I145" s="22">
        <f t="shared" si="149"/>
        <v>59131.8</v>
      </c>
      <c r="J145" s="22">
        <v>23.327999999999999</v>
      </c>
      <c r="K145" s="37">
        <f t="shared" si="158"/>
        <v>26593.919999999995</v>
      </c>
      <c r="L145" s="22">
        <v>15.550000000000004</v>
      </c>
      <c r="M145" s="22">
        <f t="shared" si="151"/>
        <v>17727</v>
      </c>
      <c r="N145" s="22"/>
      <c r="O145" s="22">
        <f t="shared" si="152"/>
        <v>0</v>
      </c>
      <c r="P145" s="22">
        <v>12.990000000000002</v>
      </c>
      <c r="Q145" s="22">
        <f t="shared" si="153"/>
        <v>14808.6</v>
      </c>
      <c r="R145" s="22">
        <f t="shared" si="154"/>
        <v>51.868000000000002</v>
      </c>
      <c r="S145" s="22">
        <f t="shared" si="155"/>
        <v>59129.52</v>
      </c>
      <c r="T145" s="22">
        <f t="shared" si="156"/>
        <v>2.0000000000024443E-3</v>
      </c>
      <c r="U145" s="85">
        <f t="shared" si="157"/>
        <v>2.2800000000061118</v>
      </c>
      <c r="V145">
        <v>0</v>
      </c>
    </row>
    <row r="146" spans="2:22" ht="24" x14ac:dyDescent="0.25">
      <c r="B146" s="69" t="s">
        <v>23</v>
      </c>
      <c r="C146" s="34" t="s">
        <v>24</v>
      </c>
      <c r="D146" s="35" t="s">
        <v>393</v>
      </c>
      <c r="E146" s="20" t="s">
        <v>394</v>
      </c>
      <c r="F146" s="21" t="s">
        <v>374</v>
      </c>
      <c r="G146" s="37">
        <v>385.84</v>
      </c>
      <c r="H146" s="22">
        <v>1500</v>
      </c>
      <c r="I146" s="22">
        <f t="shared" si="149"/>
        <v>578760</v>
      </c>
      <c r="J146" s="22">
        <v>182.73600000000002</v>
      </c>
      <c r="K146" s="37">
        <f t="shared" si="158"/>
        <v>274104</v>
      </c>
      <c r="L146" s="22">
        <v>121.81799999999993</v>
      </c>
      <c r="M146" s="22">
        <f t="shared" si="151"/>
        <v>182727</v>
      </c>
      <c r="N146" s="22"/>
      <c r="O146" s="22">
        <f t="shared" si="152"/>
        <v>0</v>
      </c>
      <c r="P146" s="22">
        <v>81.29000000000002</v>
      </c>
      <c r="Q146" s="22">
        <f t="shared" si="153"/>
        <v>121935</v>
      </c>
      <c r="R146" s="22">
        <f t="shared" si="154"/>
        <v>385.84399999999999</v>
      </c>
      <c r="S146" s="22">
        <f t="shared" si="155"/>
        <v>578766</v>
      </c>
      <c r="T146" s="22">
        <f t="shared" si="156"/>
        <v>-4.0000000000190994E-3</v>
      </c>
      <c r="U146" s="85">
        <f t="shared" si="157"/>
        <v>-6</v>
      </c>
      <c r="V146">
        <v>0</v>
      </c>
    </row>
    <row r="147" spans="2:22" ht="24" x14ac:dyDescent="0.25">
      <c r="B147" s="69" t="s">
        <v>23</v>
      </c>
      <c r="C147" s="34" t="s">
        <v>24</v>
      </c>
      <c r="D147" s="35" t="s">
        <v>395</v>
      </c>
      <c r="E147" s="20" t="s">
        <v>396</v>
      </c>
      <c r="F147" s="21" t="s">
        <v>397</v>
      </c>
      <c r="G147" s="37">
        <v>29.67999999999995</v>
      </c>
      <c r="H147" s="22">
        <v>572.4</v>
      </c>
      <c r="I147" s="22">
        <f t="shared" si="149"/>
        <v>16988.830000000002</v>
      </c>
      <c r="J147" s="22"/>
      <c r="K147" s="37">
        <f t="shared" si="158"/>
        <v>0</v>
      </c>
      <c r="L147" s="22">
        <v>29.68</v>
      </c>
      <c r="M147" s="22">
        <f t="shared" si="151"/>
        <v>16988.830000000002</v>
      </c>
      <c r="N147" s="22"/>
      <c r="O147" s="22">
        <f t="shared" si="152"/>
        <v>0</v>
      </c>
      <c r="P147" s="22">
        <v>0</v>
      </c>
      <c r="Q147" s="22">
        <f t="shared" si="153"/>
        <v>0</v>
      </c>
      <c r="R147" s="22">
        <f t="shared" si="154"/>
        <v>29.68</v>
      </c>
      <c r="S147" s="22">
        <f t="shared" si="155"/>
        <v>16988.830000000002</v>
      </c>
      <c r="T147" s="22">
        <f t="shared" si="156"/>
        <v>-4.9737991503207013E-14</v>
      </c>
      <c r="U147" s="85">
        <f t="shared" si="157"/>
        <v>0</v>
      </c>
      <c r="V147">
        <v>0</v>
      </c>
    </row>
    <row r="148" spans="2:22" ht="24" x14ac:dyDescent="0.25">
      <c r="B148" s="69" t="s">
        <v>23</v>
      </c>
      <c r="C148" s="34" t="s">
        <v>24</v>
      </c>
      <c r="D148" s="35" t="s">
        <v>398</v>
      </c>
      <c r="E148" s="20" t="s">
        <v>399</v>
      </c>
      <c r="F148" s="21" t="s">
        <v>374</v>
      </c>
      <c r="G148" s="37">
        <v>23.183999999999997</v>
      </c>
      <c r="H148" s="22">
        <v>2376</v>
      </c>
      <c r="I148" s="22">
        <f t="shared" si="149"/>
        <v>55085.18</v>
      </c>
      <c r="J148" s="22"/>
      <c r="K148" s="37">
        <f t="shared" si="158"/>
        <v>0</v>
      </c>
      <c r="L148" s="22">
        <v>23.183999999999994</v>
      </c>
      <c r="M148" s="22">
        <f t="shared" si="151"/>
        <v>55085.18</v>
      </c>
      <c r="N148" s="22"/>
      <c r="O148" s="22">
        <f t="shared" si="152"/>
        <v>0</v>
      </c>
      <c r="P148" s="22">
        <v>0</v>
      </c>
      <c r="Q148" s="22">
        <f t="shared" si="153"/>
        <v>0</v>
      </c>
      <c r="R148" s="22">
        <f t="shared" si="154"/>
        <v>23.183999999999994</v>
      </c>
      <c r="S148" s="22">
        <f t="shared" si="155"/>
        <v>55085.18</v>
      </c>
      <c r="T148" s="22">
        <f t="shared" si="156"/>
        <v>0</v>
      </c>
      <c r="U148" s="85">
        <f t="shared" si="157"/>
        <v>0</v>
      </c>
      <c r="V148">
        <v>0</v>
      </c>
    </row>
    <row r="149" spans="2:22" ht="24" x14ac:dyDescent="0.25">
      <c r="B149" s="69" t="s">
        <v>23</v>
      </c>
      <c r="C149" s="34" t="s">
        <v>24</v>
      </c>
      <c r="D149" s="35" t="s">
        <v>400</v>
      </c>
      <c r="E149" s="20" t="s">
        <v>401</v>
      </c>
      <c r="F149" s="21" t="s">
        <v>374</v>
      </c>
      <c r="G149" s="37">
        <v>261.23200000000008</v>
      </c>
      <c r="H149" s="22">
        <v>222</v>
      </c>
      <c r="I149" s="22">
        <f t="shared" si="149"/>
        <v>57993.5</v>
      </c>
      <c r="J149" s="22"/>
      <c r="K149" s="37">
        <f t="shared" si="158"/>
        <v>0</v>
      </c>
      <c r="L149" s="22">
        <v>144</v>
      </c>
      <c r="M149" s="22">
        <f t="shared" si="151"/>
        <v>31968</v>
      </c>
      <c r="N149" s="22"/>
      <c r="O149" s="22">
        <f t="shared" si="152"/>
        <v>0</v>
      </c>
      <c r="P149" s="22">
        <v>117.23000000000002</v>
      </c>
      <c r="Q149" s="22">
        <f t="shared" si="153"/>
        <v>26025.06</v>
      </c>
      <c r="R149" s="22">
        <f t="shared" si="154"/>
        <v>261.23</v>
      </c>
      <c r="S149" s="22">
        <f t="shared" si="155"/>
        <v>57993.06</v>
      </c>
      <c r="T149" s="22">
        <f t="shared" si="156"/>
        <v>2.0000000000663931E-3</v>
      </c>
      <c r="U149" s="85">
        <f t="shared" si="157"/>
        <v>0.44000000000232831</v>
      </c>
      <c r="V149">
        <v>0</v>
      </c>
    </row>
    <row r="150" spans="2:22" ht="24" x14ac:dyDescent="0.25">
      <c r="B150" s="69" t="s">
        <v>23</v>
      </c>
      <c r="C150" s="34" t="s">
        <v>24</v>
      </c>
      <c r="D150" s="35" t="s">
        <v>402</v>
      </c>
      <c r="E150" s="20" t="s">
        <v>403</v>
      </c>
      <c r="F150" s="21" t="s">
        <v>374</v>
      </c>
      <c r="G150" s="37">
        <v>0</v>
      </c>
      <c r="H150" s="22">
        <v>612</v>
      </c>
      <c r="I150" s="22">
        <f t="shared" si="149"/>
        <v>0</v>
      </c>
      <c r="J150" s="22"/>
      <c r="K150" s="37">
        <f t="shared" si="158"/>
        <v>0</v>
      </c>
      <c r="L150" s="22">
        <v>0</v>
      </c>
      <c r="M150" s="22">
        <f t="shared" si="151"/>
        <v>0</v>
      </c>
      <c r="N150" s="22"/>
      <c r="O150" s="22">
        <f t="shared" si="152"/>
        <v>0</v>
      </c>
      <c r="P150" s="22"/>
      <c r="Q150" s="22">
        <f t="shared" si="153"/>
        <v>0</v>
      </c>
      <c r="R150" s="22">
        <f t="shared" si="154"/>
        <v>0</v>
      </c>
      <c r="S150" s="22">
        <f t="shared" si="155"/>
        <v>0</v>
      </c>
      <c r="T150" s="22">
        <f t="shared" si="156"/>
        <v>0</v>
      </c>
      <c r="U150" s="85">
        <f t="shared" si="157"/>
        <v>0</v>
      </c>
      <c r="V150">
        <v>0</v>
      </c>
    </row>
    <row r="151" spans="2:22" ht="24" x14ac:dyDescent="0.25">
      <c r="B151" s="69" t="s">
        <v>1550</v>
      </c>
      <c r="C151" s="34" t="s">
        <v>1551</v>
      </c>
      <c r="D151" s="35" t="s">
        <v>1552</v>
      </c>
      <c r="E151" s="20" t="s">
        <v>1553</v>
      </c>
      <c r="F151" s="135" t="s">
        <v>374</v>
      </c>
      <c r="G151" s="37">
        <v>20.391599999999997</v>
      </c>
      <c r="H151" s="22">
        <v>638.30000000000007</v>
      </c>
      <c r="I151" s="22">
        <f t="shared" si="149"/>
        <v>13015.96</v>
      </c>
      <c r="J151" s="22"/>
      <c r="K151" s="37">
        <f t="shared" si="158"/>
        <v>0</v>
      </c>
      <c r="L151" s="22">
        <v>0</v>
      </c>
      <c r="M151" s="22">
        <f t="shared" si="151"/>
        <v>0</v>
      </c>
      <c r="N151" s="22"/>
      <c r="O151" s="22">
        <f t="shared" si="152"/>
        <v>0</v>
      </c>
      <c r="P151" s="22">
        <v>20.391599999999997</v>
      </c>
      <c r="Q151" s="22">
        <f t="shared" si="153"/>
        <v>13015.96</v>
      </c>
      <c r="R151" s="22">
        <f t="shared" si="154"/>
        <v>20.391599999999997</v>
      </c>
      <c r="S151" s="22">
        <f t="shared" si="155"/>
        <v>13015.96</v>
      </c>
      <c r="T151" s="22">
        <f t="shared" si="156"/>
        <v>0</v>
      </c>
      <c r="U151" s="85">
        <f t="shared" si="157"/>
        <v>0</v>
      </c>
    </row>
    <row r="152" spans="2:22" ht="24" x14ac:dyDescent="0.25">
      <c r="B152" s="69" t="s">
        <v>1550</v>
      </c>
      <c r="C152" s="34" t="s">
        <v>1554</v>
      </c>
      <c r="D152" s="35" t="s">
        <v>1555</v>
      </c>
      <c r="E152" s="20" t="s">
        <v>1556</v>
      </c>
      <c r="F152" s="135" t="s">
        <v>374</v>
      </c>
      <c r="G152" s="37">
        <v>58.859599999999986</v>
      </c>
      <c r="H152" s="22">
        <v>3658.32</v>
      </c>
      <c r="I152" s="22">
        <f t="shared" si="149"/>
        <v>215327.25</v>
      </c>
      <c r="J152" s="22"/>
      <c r="K152" s="37">
        <f t="shared" si="158"/>
        <v>0</v>
      </c>
      <c r="L152" s="22">
        <v>0</v>
      </c>
      <c r="M152" s="22">
        <f t="shared" si="151"/>
        <v>0</v>
      </c>
      <c r="N152" s="22"/>
      <c r="O152" s="22">
        <f t="shared" si="152"/>
        <v>0</v>
      </c>
      <c r="P152" s="22">
        <v>58.859599999999986</v>
      </c>
      <c r="Q152" s="22">
        <f t="shared" si="153"/>
        <v>215327.25</v>
      </c>
      <c r="R152" s="22">
        <f t="shared" si="154"/>
        <v>58.859599999999986</v>
      </c>
      <c r="S152" s="22">
        <f t="shared" si="155"/>
        <v>215327.25</v>
      </c>
      <c r="T152" s="22">
        <f t="shared" si="156"/>
        <v>0</v>
      </c>
      <c r="U152" s="85">
        <f t="shared" si="157"/>
        <v>0</v>
      </c>
    </row>
    <row r="153" spans="2:22" ht="24" x14ac:dyDescent="0.25">
      <c r="B153" s="69" t="s">
        <v>39</v>
      </c>
      <c r="C153" s="34" t="s">
        <v>1557</v>
      </c>
      <c r="D153" s="35" t="s">
        <v>1558</v>
      </c>
      <c r="E153" s="20" t="s">
        <v>1559</v>
      </c>
      <c r="F153" s="135" t="s">
        <v>47</v>
      </c>
      <c r="G153" s="37">
        <v>69.283000000000001</v>
      </c>
      <c r="H153" s="22">
        <v>111.81264192</v>
      </c>
      <c r="I153" s="22">
        <f t="shared" si="149"/>
        <v>7746.72</v>
      </c>
      <c r="J153" s="22"/>
      <c r="K153" s="37">
        <f t="shared" si="158"/>
        <v>0</v>
      </c>
      <c r="L153" s="22">
        <v>0</v>
      </c>
      <c r="M153" s="22">
        <f t="shared" si="151"/>
        <v>0</v>
      </c>
      <c r="N153" s="22"/>
      <c r="O153" s="22">
        <f t="shared" si="152"/>
        <v>0</v>
      </c>
      <c r="P153" s="22">
        <v>69.283000000000001</v>
      </c>
      <c r="Q153" s="22">
        <f t="shared" si="153"/>
        <v>7746.72</v>
      </c>
      <c r="R153" s="22">
        <f t="shared" si="154"/>
        <v>69.283000000000001</v>
      </c>
      <c r="S153" s="22">
        <f t="shared" si="155"/>
        <v>7746.72</v>
      </c>
      <c r="T153" s="22">
        <f t="shared" si="156"/>
        <v>0</v>
      </c>
      <c r="U153" s="85">
        <f t="shared" si="157"/>
        <v>0</v>
      </c>
    </row>
    <row r="154" spans="2:22" ht="36" x14ac:dyDescent="0.25">
      <c r="B154" s="69" t="s">
        <v>39</v>
      </c>
      <c r="C154" s="34" t="s">
        <v>1560</v>
      </c>
      <c r="D154" s="35" t="s">
        <v>1561</v>
      </c>
      <c r="E154" s="20" t="s">
        <v>1562</v>
      </c>
      <c r="F154" s="135" t="s">
        <v>47</v>
      </c>
      <c r="G154" s="37">
        <v>69.283000000000001</v>
      </c>
      <c r="H154" s="22">
        <v>24.667123696000001</v>
      </c>
      <c r="I154" s="22">
        <f t="shared" si="149"/>
        <v>1709.01</v>
      </c>
      <c r="J154" s="22"/>
      <c r="K154" s="37">
        <f t="shared" si="158"/>
        <v>0</v>
      </c>
      <c r="L154" s="22">
        <v>0</v>
      </c>
      <c r="M154" s="22">
        <f t="shared" si="151"/>
        <v>0</v>
      </c>
      <c r="N154" s="22"/>
      <c r="O154" s="22">
        <f t="shared" si="152"/>
        <v>0</v>
      </c>
      <c r="P154" s="22">
        <v>69.283000000000001</v>
      </c>
      <c r="Q154" s="22">
        <f t="shared" si="153"/>
        <v>1709.01</v>
      </c>
      <c r="R154" s="22">
        <f t="shared" si="154"/>
        <v>69.283000000000001</v>
      </c>
      <c r="S154" s="22">
        <f t="shared" si="155"/>
        <v>1709.01</v>
      </c>
      <c r="T154" s="22">
        <f t="shared" si="156"/>
        <v>0</v>
      </c>
      <c r="U154" s="85">
        <f t="shared" si="157"/>
        <v>0</v>
      </c>
    </row>
    <row r="155" spans="2:22" ht="36" x14ac:dyDescent="0.25">
      <c r="B155" s="69" t="s">
        <v>39</v>
      </c>
      <c r="C155" s="34" t="s">
        <v>1563</v>
      </c>
      <c r="D155" s="35" t="s">
        <v>1564</v>
      </c>
      <c r="E155" s="20" t="s">
        <v>1565</v>
      </c>
      <c r="F155" s="135" t="s">
        <v>47</v>
      </c>
      <c r="G155" s="37">
        <v>94.470000000000013</v>
      </c>
      <c r="H155" s="22">
        <v>180.51732773952</v>
      </c>
      <c r="I155" s="22">
        <f t="shared" si="149"/>
        <v>17053.47</v>
      </c>
      <c r="J155" s="22"/>
      <c r="K155" s="37">
        <f t="shared" si="158"/>
        <v>0</v>
      </c>
      <c r="L155" s="22">
        <v>0</v>
      </c>
      <c r="M155" s="22">
        <f t="shared" si="151"/>
        <v>0</v>
      </c>
      <c r="N155" s="22"/>
      <c r="O155" s="22">
        <f t="shared" si="152"/>
        <v>0</v>
      </c>
      <c r="P155" s="22">
        <v>94.470000000000013</v>
      </c>
      <c r="Q155" s="22">
        <f t="shared" si="153"/>
        <v>17053.47</v>
      </c>
      <c r="R155" s="22">
        <f t="shared" si="154"/>
        <v>94.470000000000013</v>
      </c>
      <c r="S155" s="22">
        <f t="shared" si="155"/>
        <v>17053.47</v>
      </c>
      <c r="T155" s="22">
        <f t="shared" si="156"/>
        <v>0</v>
      </c>
      <c r="U155" s="85">
        <f t="shared" si="157"/>
        <v>0</v>
      </c>
    </row>
    <row r="156" spans="2:22" ht="36" x14ac:dyDescent="0.25">
      <c r="B156" s="69" t="s">
        <v>39</v>
      </c>
      <c r="C156" s="34" t="s">
        <v>1566</v>
      </c>
      <c r="D156" s="35" t="s">
        <v>1567</v>
      </c>
      <c r="E156" s="20" t="s">
        <v>1568</v>
      </c>
      <c r="F156" s="135" t="s">
        <v>47</v>
      </c>
      <c r="G156" s="37">
        <v>94.470000000000013</v>
      </c>
      <c r="H156" s="22">
        <v>14.643745576000001</v>
      </c>
      <c r="I156" s="22">
        <f t="shared" si="149"/>
        <v>1383.39</v>
      </c>
      <c r="J156" s="22"/>
      <c r="K156" s="37">
        <f t="shared" si="158"/>
        <v>0</v>
      </c>
      <c r="L156" s="22">
        <v>0</v>
      </c>
      <c r="M156" s="22">
        <f t="shared" si="151"/>
        <v>0</v>
      </c>
      <c r="N156" s="22"/>
      <c r="O156" s="22">
        <f t="shared" si="152"/>
        <v>0</v>
      </c>
      <c r="P156" s="22">
        <v>94.470000000000013</v>
      </c>
      <c r="Q156" s="22">
        <f t="shared" si="153"/>
        <v>1383.39</v>
      </c>
      <c r="R156" s="22">
        <f t="shared" si="154"/>
        <v>94.470000000000013</v>
      </c>
      <c r="S156" s="22">
        <f t="shared" si="155"/>
        <v>1383.39</v>
      </c>
      <c r="T156" s="22">
        <f t="shared" si="156"/>
        <v>0</v>
      </c>
      <c r="U156" s="85">
        <f t="shared" si="157"/>
        <v>0</v>
      </c>
    </row>
    <row r="157" spans="2:22" ht="24" x14ac:dyDescent="0.25">
      <c r="B157" s="69" t="s">
        <v>39</v>
      </c>
      <c r="C157" s="34" t="s">
        <v>1647</v>
      </c>
      <c r="D157" s="35" t="s">
        <v>1648</v>
      </c>
      <c r="E157" s="20" t="s">
        <v>1649</v>
      </c>
      <c r="F157" s="135" t="s">
        <v>47</v>
      </c>
      <c r="G157" s="37">
        <v>14.428800000000001</v>
      </c>
      <c r="H157" s="22">
        <v>170.52738280000003</v>
      </c>
      <c r="I157" s="22">
        <f t="shared" si="149"/>
        <v>2460.5100000000002</v>
      </c>
      <c r="J157" s="22"/>
      <c r="K157" s="37">
        <f t="shared" si="158"/>
        <v>0</v>
      </c>
      <c r="L157" s="22">
        <v>0</v>
      </c>
      <c r="M157" s="22">
        <f t="shared" si="151"/>
        <v>0</v>
      </c>
      <c r="N157" s="22"/>
      <c r="O157" s="22">
        <f t="shared" si="152"/>
        <v>0</v>
      </c>
      <c r="P157" s="22">
        <v>14.428800000000001</v>
      </c>
      <c r="Q157" s="22">
        <f t="shared" si="153"/>
        <v>2460.5100000000002</v>
      </c>
      <c r="R157" s="22">
        <f t="shared" si="154"/>
        <v>14.428800000000001</v>
      </c>
      <c r="S157" s="22">
        <f t="shared" si="155"/>
        <v>2460.5100000000002</v>
      </c>
      <c r="T157" s="22">
        <f t="shared" si="156"/>
        <v>0</v>
      </c>
      <c r="U157" s="85">
        <f t="shared" si="157"/>
        <v>0</v>
      </c>
    </row>
    <row r="158" spans="2:22" x14ac:dyDescent="0.25">
      <c r="B158" s="71"/>
      <c r="C158" s="30"/>
      <c r="D158" s="31" t="s">
        <v>404</v>
      </c>
      <c r="E158" s="31" t="s">
        <v>405</v>
      </c>
      <c r="F158" s="32"/>
      <c r="G158" s="33">
        <v>0</v>
      </c>
      <c r="H158" s="33"/>
      <c r="I158" s="33">
        <f>SUBTOTAL(9,I159:I164)</f>
        <v>3163.62</v>
      </c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87"/>
      <c r="V158">
        <v>0</v>
      </c>
    </row>
    <row r="159" spans="2:22" x14ac:dyDescent="0.25">
      <c r="B159" s="71"/>
      <c r="C159" s="30"/>
      <c r="D159" s="31" t="s">
        <v>406</v>
      </c>
      <c r="E159" s="31" t="s">
        <v>407</v>
      </c>
      <c r="F159" s="32"/>
      <c r="G159" s="33">
        <v>0</v>
      </c>
      <c r="H159" s="33"/>
      <c r="I159" s="33">
        <f>SUBTOTAL(9,I160:I164)</f>
        <v>3163.62</v>
      </c>
      <c r="J159" s="33"/>
      <c r="K159" s="33">
        <f>SUBTOTAL(9,K160:K164)</f>
        <v>0</v>
      </c>
      <c r="L159" s="33"/>
      <c r="M159" s="33">
        <f>SUBTOTAL(9,M160:M164)</f>
        <v>0</v>
      </c>
      <c r="N159" s="33"/>
      <c r="O159" s="33">
        <f>SUBTOTAL(9,O160:O164)</f>
        <v>3163.62</v>
      </c>
      <c r="P159" s="33"/>
      <c r="Q159" s="33">
        <f>SUBTOTAL(9,Q160:Q164)</f>
        <v>0</v>
      </c>
      <c r="R159" s="33"/>
      <c r="S159" s="33">
        <f>SUBTOTAL(9,S160:S164)</f>
        <v>3163.62</v>
      </c>
      <c r="T159" s="33"/>
      <c r="U159" s="87">
        <f>SUBTOTAL(9,U160:U164)</f>
        <v>0</v>
      </c>
      <c r="V159">
        <v>0</v>
      </c>
    </row>
    <row r="160" spans="2:22" ht="24" x14ac:dyDescent="0.25">
      <c r="B160" s="69" t="s">
        <v>39</v>
      </c>
      <c r="C160" s="34" t="s">
        <v>408</v>
      </c>
      <c r="D160" s="35" t="s">
        <v>409</v>
      </c>
      <c r="E160" s="35" t="s">
        <v>410</v>
      </c>
      <c r="F160" s="36" t="s">
        <v>75</v>
      </c>
      <c r="G160" s="37">
        <v>0</v>
      </c>
      <c r="H160" s="22">
        <v>123.468</v>
      </c>
      <c r="I160" s="22">
        <f t="shared" ref="I160:I164" si="159">ROUND(G160*H160,2)</f>
        <v>0</v>
      </c>
      <c r="J160" s="22"/>
      <c r="K160" s="22">
        <f>ROUND($H160*J160,2)</f>
        <v>0</v>
      </c>
      <c r="L160" s="22">
        <v>0</v>
      </c>
      <c r="M160" s="22">
        <f t="shared" ref="M160:M164" si="160">ROUND($H160*L160,2)</f>
        <v>0</v>
      </c>
      <c r="N160" s="22">
        <v>0</v>
      </c>
      <c r="O160" s="22">
        <f t="shared" ref="O160:O164" si="161">ROUND($H160*N160,2)</f>
        <v>0</v>
      </c>
      <c r="P160" s="22">
        <v>0</v>
      </c>
      <c r="Q160" s="22">
        <f t="shared" ref="Q160:Q164" si="162">ROUND($H160*P160,2)</f>
        <v>0</v>
      </c>
      <c r="R160" s="22">
        <f t="shared" ref="R160:R164" si="163">J160+L160+N160+P160</f>
        <v>0</v>
      </c>
      <c r="S160" s="22">
        <f t="shared" ref="S160:S164" si="164">+M160+K160+O160+Q160</f>
        <v>0</v>
      </c>
      <c r="T160" s="22">
        <f t="shared" ref="T160:T164" si="165">G160-R160</f>
        <v>0</v>
      </c>
      <c r="U160" s="85">
        <f t="shared" ref="U160:U164" si="166">I160-S160</f>
        <v>0</v>
      </c>
      <c r="V160">
        <v>0</v>
      </c>
    </row>
    <row r="161" spans="2:22" ht="36" x14ac:dyDescent="0.25">
      <c r="B161" s="72" t="s">
        <v>134</v>
      </c>
      <c r="C161" s="34" t="s">
        <v>411</v>
      </c>
      <c r="D161" s="35" t="s">
        <v>412</v>
      </c>
      <c r="E161" s="35" t="s">
        <v>413</v>
      </c>
      <c r="F161" s="36" t="s">
        <v>47</v>
      </c>
      <c r="G161" s="37">
        <v>0</v>
      </c>
      <c r="H161" s="22">
        <v>297.26400000000001</v>
      </c>
      <c r="I161" s="22">
        <f t="shared" si="159"/>
        <v>0</v>
      </c>
      <c r="J161" s="22"/>
      <c r="K161" s="37">
        <f>+J161*H161</f>
        <v>0</v>
      </c>
      <c r="L161" s="22">
        <v>0</v>
      </c>
      <c r="M161" s="22">
        <f t="shared" si="160"/>
        <v>0</v>
      </c>
      <c r="N161" s="22">
        <v>0</v>
      </c>
      <c r="O161" s="22">
        <f t="shared" si="161"/>
        <v>0</v>
      </c>
      <c r="P161" s="22">
        <v>0</v>
      </c>
      <c r="Q161" s="22">
        <f t="shared" si="162"/>
        <v>0</v>
      </c>
      <c r="R161" s="22">
        <f t="shared" si="163"/>
        <v>0</v>
      </c>
      <c r="S161" s="22">
        <f t="shared" si="164"/>
        <v>0</v>
      </c>
      <c r="T161" s="22">
        <f t="shared" si="165"/>
        <v>0</v>
      </c>
      <c r="U161" s="85">
        <f t="shared" si="166"/>
        <v>0</v>
      </c>
      <c r="V161">
        <v>0</v>
      </c>
    </row>
    <row r="162" spans="2:22" ht="36" x14ac:dyDescent="0.25">
      <c r="B162" s="72" t="s">
        <v>134</v>
      </c>
      <c r="C162" s="34" t="s">
        <v>414</v>
      </c>
      <c r="D162" s="35" t="s">
        <v>415</v>
      </c>
      <c r="E162" s="35" t="s">
        <v>416</v>
      </c>
      <c r="F162" s="36" t="s">
        <v>47</v>
      </c>
      <c r="G162" s="37">
        <v>66.239999999999995</v>
      </c>
      <c r="H162" s="22">
        <v>47.759999999999991</v>
      </c>
      <c r="I162" s="22">
        <f t="shared" si="159"/>
        <v>3163.62</v>
      </c>
      <c r="J162" s="22"/>
      <c r="K162" s="22">
        <f>ROUND($H162*J162,2)</f>
        <v>0</v>
      </c>
      <c r="L162" s="22">
        <v>0</v>
      </c>
      <c r="M162" s="22">
        <f t="shared" si="160"/>
        <v>0</v>
      </c>
      <c r="N162" s="22">
        <v>66.239999999999995</v>
      </c>
      <c r="O162" s="22">
        <f t="shared" si="161"/>
        <v>3163.62</v>
      </c>
      <c r="P162" s="22"/>
      <c r="Q162" s="22">
        <f t="shared" si="162"/>
        <v>0</v>
      </c>
      <c r="R162" s="22">
        <f t="shared" si="163"/>
        <v>66.239999999999995</v>
      </c>
      <c r="S162" s="22">
        <f t="shared" si="164"/>
        <v>3163.62</v>
      </c>
      <c r="T162" s="22">
        <f t="shared" si="165"/>
        <v>0</v>
      </c>
      <c r="U162" s="85">
        <f t="shared" si="166"/>
        <v>0</v>
      </c>
      <c r="V162">
        <v>0</v>
      </c>
    </row>
    <row r="163" spans="2:22" ht="24" x14ac:dyDescent="0.25">
      <c r="B163" s="72" t="s">
        <v>134</v>
      </c>
      <c r="C163" s="34" t="s">
        <v>417</v>
      </c>
      <c r="D163" s="35" t="s">
        <v>418</v>
      </c>
      <c r="E163" s="35" t="s">
        <v>419</v>
      </c>
      <c r="F163" s="36" t="s">
        <v>420</v>
      </c>
      <c r="G163" s="37">
        <v>0</v>
      </c>
      <c r="H163" s="22">
        <v>187.90799999999999</v>
      </c>
      <c r="I163" s="22">
        <f t="shared" si="159"/>
        <v>0</v>
      </c>
      <c r="J163" s="22"/>
      <c r="K163" s="37">
        <f>+J163*H163</f>
        <v>0</v>
      </c>
      <c r="L163" s="22">
        <v>0</v>
      </c>
      <c r="M163" s="22">
        <f t="shared" si="160"/>
        <v>0</v>
      </c>
      <c r="N163" s="22">
        <v>0</v>
      </c>
      <c r="O163" s="22">
        <f t="shared" si="161"/>
        <v>0</v>
      </c>
      <c r="P163" s="22">
        <v>0</v>
      </c>
      <c r="Q163" s="22">
        <f t="shared" si="162"/>
        <v>0</v>
      </c>
      <c r="R163" s="22">
        <f t="shared" si="163"/>
        <v>0</v>
      </c>
      <c r="S163" s="22">
        <f t="shared" si="164"/>
        <v>0</v>
      </c>
      <c r="T163" s="22">
        <f t="shared" si="165"/>
        <v>0</v>
      </c>
      <c r="U163" s="85">
        <f t="shared" si="166"/>
        <v>0</v>
      </c>
      <c r="V163">
        <v>0</v>
      </c>
    </row>
    <row r="164" spans="2:22" ht="24" x14ac:dyDescent="0.25">
      <c r="B164" s="72" t="s">
        <v>23</v>
      </c>
      <c r="C164" s="34" t="s">
        <v>421</v>
      </c>
      <c r="D164" s="35" t="s">
        <v>422</v>
      </c>
      <c r="E164" s="35" t="s">
        <v>423</v>
      </c>
      <c r="F164" s="36" t="s">
        <v>43</v>
      </c>
      <c r="G164" s="37">
        <v>0</v>
      </c>
      <c r="H164" s="22">
        <v>580.28399999999999</v>
      </c>
      <c r="I164" s="22">
        <f t="shared" si="159"/>
        <v>0</v>
      </c>
      <c r="J164" s="22"/>
      <c r="K164" s="37">
        <f>+J164*H164</f>
        <v>0</v>
      </c>
      <c r="L164" s="22">
        <v>0</v>
      </c>
      <c r="M164" s="22">
        <f t="shared" si="160"/>
        <v>0</v>
      </c>
      <c r="N164" s="22">
        <v>0</v>
      </c>
      <c r="O164" s="22">
        <f t="shared" si="161"/>
        <v>0</v>
      </c>
      <c r="P164" s="22">
        <v>0</v>
      </c>
      <c r="Q164" s="22">
        <f t="shared" si="162"/>
        <v>0</v>
      </c>
      <c r="R164" s="22">
        <f t="shared" si="163"/>
        <v>0</v>
      </c>
      <c r="S164" s="22">
        <f t="shared" si="164"/>
        <v>0</v>
      </c>
      <c r="T164" s="22">
        <f t="shared" si="165"/>
        <v>0</v>
      </c>
      <c r="U164" s="85">
        <f t="shared" si="166"/>
        <v>0</v>
      </c>
      <c r="V164">
        <v>0</v>
      </c>
    </row>
    <row r="165" spans="2:22" x14ac:dyDescent="0.25">
      <c r="B165" s="71"/>
      <c r="C165" s="30"/>
      <c r="D165" s="31" t="s">
        <v>424</v>
      </c>
      <c r="E165" s="31" t="s">
        <v>425</v>
      </c>
      <c r="F165" s="32"/>
      <c r="G165" s="33">
        <v>0</v>
      </c>
      <c r="H165" s="33"/>
      <c r="I165" s="33">
        <f>SUBTOTAL(9,I166)</f>
        <v>5603.33</v>
      </c>
      <c r="J165" s="33"/>
      <c r="K165" s="33">
        <f>SUBTOTAL(9,K166)</f>
        <v>0</v>
      </c>
      <c r="L165" s="33"/>
      <c r="M165" s="33">
        <f>SUBTOTAL(9,M166)</f>
        <v>5603.33</v>
      </c>
      <c r="N165" s="33"/>
      <c r="O165" s="33">
        <f>SUBTOTAL(9,O166)</f>
        <v>0</v>
      </c>
      <c r="P165" s="33"/>
      <c r="Q165" s="33">
        <f>SUBTOTAL(9,Q166)</f>
        <v>0</v>
      </c>
      <c r="R165" s="33"/>
      <c r="S165" s="33">
        <f>SUBTOTAL(9,S166)</f>
        <v>5603.33</v>
      </c>
      <c r="T165" s="33"/>
      <c r="U165" s="87">
        <f>SUBTOTAL(9,U166)</f>
        <v>0</v>
      </c>
      <c r="V165">
        <v>0</v>
      </c>
    </row>
    <row r="166" spans="2:22" ht="36" x14ac:dyDescent="0.25">
      <c r="B166" s="72" t="s">
        <v>134</v>
      </c>
      <c r="C166" s="34" t="s">
        <v>426</v>
      </c>
      <c r="D166" s="35" t="s">
        <v>427</v>
      </c>
      <c r="E166" s="35" t="s">
        <v>428</v>
      </c>
      <c r="F166" s="36" t="s">
        <v>122</v>
      </c>
      <c r="G166" s="37">
        <v>10.63</v>
      </c>
      <c r="H166" s="22">
        <v>527.12400000000002</v>
      </c>
      <c r="I166" s="22">
        <f>ROUND(G166*H166,2)</f>
        <v>5603.33</v>
      </c>
      <c r="J166" s="22"/>
      <c r="K166" s="22">
        <f>ROUND($H166*J166,2)</f>
        <v>0</v>
      </c>
      <c r="L166" s="22">
        <v>10.629999999999999</v>
      </c>
      <c r="M166" s="22">
        <f>ROUND($H166*L166,2)</f>
        <v>5603.33</v>
      </c>
      <c r="N166" s="22">
        <v>0</v>
      </c>
      <c r="O166" s="22">
        <f>ROUND($H166*N166,2)</f>
        <v>0</v>
      </c>
      <c r="P166" s="22">
        <v>0</v>
      </c>
      <c r="Q166" s="22">
        <f>ROUND($H166*P166,2)</f>
        <v>0</v>
      </c>
      <c r="R166" s="22">
        <f>J166+L166+N166+P166</f>
        <v>10.629999999999999</v>
      </c>
      <c r="S166" s="22">
        <f>+M166+K166+O166+Q166</f>
        <v>5603.33</v>
      </c>
      <c r="T166" s="22">
        <f>G166-R166</f>
        <v>0</v>
      </c>
      <c r="U166" s="85">
        <f>I166-S166</f>
        <v>0</v>
      </c>
      <c r="V166">
        <v>0</v>
      </c>
    </row>
    <row r="167" spans="2:22" x14ac:dyDescent="0.25">
      <c r="B167" s="71"/>
      <c r="C167" s="30"/>
      <c r="D167" s="31" t="s">
        <v>429</v>
      </c>
      <c r="E167" s="31" t="s">
        <v>430</v>
      </c>
      <c r="F167" s="32"/>
      <c r="G167" s="33">
        <v>0</v>
      </c>
      <c r="H167" s="33"/>
      <c r="I167" s="33">
        <f>SUBTOTAL(9,I168:I176)</f>
        <v>222756.19</v>
      </c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87"/>
      <c r="V167">
        <v>0</v>
      </c>
    </row>
    <row r="168" spans="2:22" x14ac:dyDescent="0.25">
      <c r="B168" s="71"/>
      <c r="C168" s="30"/>
      <c r="D168" s="31" t="s">
        <v>431</v>
      </c>
      <c r="E168" s="31" t="s">
        <v>432</v>
      </c>
      <c r="F168" s="32"/>
      <c r="G168" s="33">
        <v>0</v>
      </c>
      <c r="H168" s="33"/>
      <c r="I168" s="33">
        <f>SUBTOTAL(9,I169:I172)</f>
        <v>163109.74</v>
      </c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87"/>
      <c r="V168">
        <v>0</v>
      </c>
    </row>
    <row r="169" spans="2:22" x14ac:dyDescent="0.25">
      <c r="B169" s="71"/>
      <c r="C169" s="30"/>
      <c r="D169" s="31" t="s">
        <v>433</v>
      </c>
      <c r="E169" s="31" t="s">
        <v>434</v>
      </c>
      <c r="F169" s="32"/>
      <c r="G169" s="33">
        <v>0</v>
      </c>
      <c r="H169" s="33"/>
      <c r="I169" s="33">
        <f>SUBTOTAL(9,I170:I172)</f>
        <v>163109.74</v>
      </c>
      <c r="J169" s="33"/>
      <c r="K169" s="33">
        <f>SUBTOTAL(9,K170:K172)</f>
        <v>794.44511999999997</v>
      </c>
      <c r="L169" s="33"/>
      <c r="M169" s="33">
        <f>SUBTOTAL(9,M170:M172)</f>
        <v>0</v>
      </c>
      <c r="N169" s="33"/>
      <c r="O169" s="33">
        <f>SUBTOTAL(9,O170:O172)</f>
        <v>65728.86</v>
      </c>
      <c r="P169" s="33"/>
      <c r="Q169" s="33">
        <f>SUBTOTAL(9,Q170:Q172)</f>
        <v>96586.430000000008</v>
      </c>
      <c r="R169" s="33"/>
      <c r="S169" s="33">
        <f>SUBTOTAL(9,S170:S172)</f>
        <v>163109.73512000003</v>
      </c>
      <c r="T169" s="33"/>
      <c r="U169" s="87">
        <f>SUBTOTAL(9,U170:U172)</f>
        <v>4.8800000004121102E-3</v>
      </c>
      <c r="V169">
        <v>0</v>
      </c>
    </row>
    <row r="170" spans="2:22" ht="24" x14ac:dyDescent="0.25">
      <c r="B170" s="69" t="s">
        <v>39</v>
      </c>
      <c r="C170" s="34" t="s">
        <v>435</v>
      </c>
      <c r="D170" s="35" t="s">
        <v>436</v>
      </c>
      <c r="E170" s="35" t="s">
        <v>437</v>
      </c>
      <c r="F170" s="36" t="s">
        <v>47</v>
      </c>
      <c r="G170" s="37">
        <v>2011.7759999999996</v>
      </c>
      <c r="H170" s="22">
        <v>18.071999999999999</v>
      </c>
      <c r="I170" s="22">
        <f t="shared" ref="I170:I172" si="167">ROUND(G170*H170,2)</f>
        <v>36356.82</v>
      </c>
      <c r="J170" s="22">
        <v>43.96</v>
      </c>
      <c r="K170" s="37">
        <f>+J170*H170</f>
        <v>794.44511999999997</v>
      </c>
      <c r="L170" s="22"/>
      <c r="M170" s="22">
        <f t="shared" ref="M170:M172" si="168">ROUND($H170*L170,2)</f>
        <v>0</v>
      </c>
      <c r="N170" s="22">
        <v>0</v>
      </c>
      <c r="O170" s="22">
        <f t="shared" ref="O170:O172" si="169">ROUND($H170*N170,2)</f>
        <v>0</v>
      </c>
      <c r="P170" s="22">
        <v>1967.8159999999993</v>
      </c>
      <c r="Q170" s="22">
        <f t="shared" ref="Q170:Q172" si="170">ROUND($H170*P170,2)</f>
        <v>35562.370000000003</v>
      </c>
      <c r="R170" s="22">
        <f t="shared" ref="R170:R172" si="171">J170+L170+N170+P170</f>
        <v>2011.7759999999994</v>
      </c>
      <c r="S170" s="22">
        <f t="shared" ref="S170:S172" si="172">+M170+K170+O170+Q170</f>
        <v>36356.815119999999</v>
      </c>
      <c r="T170" s="22">
        <f t="shared" ref="T170:T172" si="173">G170-R170</f>
        <v>0</v>
      </c>
      <c r="U170" s="85">
        <f t="shared" ref="U170:U172" si="174">I170-S170</f>
        <v>4.8800000004121102E-3</v>
      </c>
      <c r="V170">
        <v>0</v>
      </c>
    </row>
    <row r="171" spans="2:22" ht="24" x14ac:dyDescent="0.25">
      <c r="B171" s="69" t="s">
        <v>39</v>
      </c>
      <c r="C171" s="34" t="s">
        <v>438</v>
      </c>
      <c r="D171" s="35" t="s">
        <v>439</v>
      </c>
      <c r="E171" s="35" t="s">
        <v>440</v>
      </c>
      <c r="F171" s="36" t="s">
        <v>47</v>
      </c>
      <c r="G171" s="37">
        <v>3193.4473999999991</v>
      </c>
      <c r="H171" s="22">
        <v>35.904000000000003</v>
      </c>
      <c r="I171" s="22">
        <f t="shared" si="167"/>
        <v>114657.54</v>
      </c>
      <c r="J171" s="22"/>
      <c r="K171" s="37">
        <f>+J171*H171</f>
        <v>0</v>
      </c>
      <c r="L171" s="22">
        <v>0</v>
      </c>
      <c r="M171" s="22">
        <f t="shared" si="168"/>
        <v>0</v>
      </c>
      <c r="N171" s="22">
        <v>1644.9876999999994</v>
      </c>
      <c r="O171" s="22">
        <f t="shared" si="169"/>
        <v>59061.64</v>
      </c>
      <c r="P171" s="22">
        <v>1548.4597000000001</v>
      </c>
      <c r="Q171" s="22">
        <f t="shared" si="170"/>
        <v>55595.9</v>
      </c>
      <c r="R171" s="22">
        <f t="shared" si="171"/>
        <v>3193.4473999999996</v>
      </c>
      <c r="S171" s="22">
        <f t="shared" si="172"/>
        <v>114657.54000000001</v>
      </c>
      <c r="T171" s="22">
        <f t="shared" si="173"/>
        <v>0</v>
      </c>
      <c r="U171" s="85">
        <f t="shared" si="174"/>
        <v>0</v>
      </c>
      <c r="V171">
        <v>0</v>
      </c>
    </row>
    <row r="172" spans="2:22" ht="24" x14ac:dyDescent="0.25">
      <c r="B172" s="72" t="s">
        <v>134</v>
      </c>
      <c r="C172" s="34" t="s">
        <v>441</v>
      </c>
      <c r="D172" s="35" t="s">
        <v>442</v>
      </c>
      <c r="E172" s="35" t="s">
        <v>443</v>
      </c>
      <c r="F172" s="36" t="s">
        <v>47</v>
      </c>
      <c r="G172" s="37">
        <v>3179.6473999999994</v>
      </c>
      <c r="H172" s="22">
        <v>3.8039999999999998</v>
      </c>
      <c r="I172" s="22">
        <f t="shared" si="167"/>
        <v>12095.38</v>
      </c>
      <c r="J172" s="22"/>
      <c r="K172" s="37">
        <f>+J172*H172</f>
        <v>0</v>
      </c>
      <c r="L172" s="22">
        <v>0</v>
      </c>
      <c r="M172" s="22">
        <f t="shared" si="168"/>
        <v>0</v>
      </c>
      <c r="N172" s="22">
        <v>1752.6863999999996</v>
      </c>
      <c r="O172" s="22">
        <f t="shared" si="169"/>
        <v>6667.22</v>
      </c>
      <c r="P172" s="22">
        <v>1426.9609999999998</v>
      </c>
      <c r="Q172" s="22">
        <f t="shared" si="170"/>
        <v>5428.16</v>
      </c>
      <c r="R172" s="22">
        <f t="shared" si="171"/>
        <v>3179.6473999999994</v>
      </c>
      <c r="S172" s="22">
        <f t="shared" si="172"/>
        <v>12095.380000000001</v>
      </c>
      <c r="T172" s="22">
        <f t="shared" si="173"/>
        <v>0</v>
      </c>
      <c r="U172" s="85">
        <f t="shared" si="174"/>
        <v>0</v>
      </c>
      <c r="V172">
        <v>0</v>
      </c>
    </row>
    <row r="173" spans="2:22" x14ac:dyDescent="0.25">
      <c r="B173" s="71"/>
      <c r="C173" s="30"/>
      <c r="D173" s="31" t="s">
        <v>444</v>
      </c>
      <c r="E173" s="31" t="s">
        <v>445</v>
      </c>
      <c r="F173" s="32"/>
      <c r="G173" s="33">
        <v>0</v>
      </c>
      <c r="H173" s="33"/>
      <c r="I173" s="33">
        <f>SUBTOTAL(9,I174:I176)</f>
        <v>59646.45</v>
      </c>
      <c r="J173" s="33"/>
      <c r="K173" s="33">
        <f>SUBTOTAL(9,K174:K176)</f>
        <v>0</v>
      </c>
      <c r="L173" s="33"/>
      <c r="M173" s="33">
        <f>SUBTOTAL(9,M174:M176)</f>
        <v>0</v>
      </c>
      <c r="N173" s="33"/>
      <c r="O173" s="33">
        <f>SUBTOTAL(9,O174:O176)</f>
        <v>26895.68</v>
      </c>
      <c r="P173" s="33"/>
      <c r="Q173" s="33">
        <f>SUBTOTAL(9,Q174:Q176)</f>
        <v>32750.77</v>
      </c>
      <c r="R173" s="33"/>
      <c r="S173" s="33">
        <f>SUBTOTAL(9,S174:S176)</f>
        <v>59646.45</v>
      </c>
      <c r="T173" s="33"/>
      <c r="U173" s="87">
        <f>SUBTOTAL(9,U174:U176)</f>
        <v>0</v>
      </c>
      <c r="V173">
        <v>0</v>
      </c>
    </row>
    <row r="174" spans="2:22" ht="24" x14ac:dyDescent="0.25">
      <c r="B174" s="72" t="s">
        <v>23</v>
      </c>
      <c r="C174" s="34" t="s">
        <v>446</v>
      </c>
      <c r="D174" s="35" t="s">
        <v>447</v>
      </c>
      <c r="E174" s="35" t="s">
        <v>448</v>
      </c>
      <c r="F174" s="36" t="s">
        <v>449</v>
      </c>
      <c r="G174" s="37">
        <v>1053.0800000000004</v>
      </c>
      <c r="H174" s="22">
        <v>30.552000000000003</v>
      </c>
      <c r="I174" s="22">
        <f t="shared" ref="I174:I176" si="175">ROUND(G174*H174,2)</f>
        <v>32173.7</v>
      </c>
      <c r="J174" s="22"/>
      <c r="K174" s="37">
        <f>+J174*H174</f>
        <v>0</v>
      </c>
      <c r="L174" s="22">
        <v>0</v>
      </c>
      <c r="M174" s="22">
        <f t="shared" ref="M174:M176" si="176">ROUND($H174*L174,2)</f>
        <v>0</v>
      </c>
      <c r="N174" s="22">
        <v>0</v>
      </c>
      <c r="O174" s="22">
        <f t="shared" ref="O174:O176" si="177">ROUND($H174*N174,2)</f>
        <v>0</v>
      </c>
      <c r="P174" s="22">
        <v>1053.0800000000004</v>
      </c>
      <c r="Q174" s="22">
        <f t="shared" ref="Q174:Q176" si="178">ROUND($H174*P174,2)</f>
        <v>32173.7</v>
      </c>
      <c r="R174" s="22">
        <f t="shared" ref="R174:R176" si="179">J174+L174+N174+P174</f>
        <v>1053.0800000000004</v>
      </c>
      <c r="S174" s="22">
        <f t="shared" ref="S174:S176" si="180">+M174+K174+O174+Q174</f>
        <v>32173.7</v>
      </c>
      <c r="T174" s="22">
        <f t="shared" ref="T174:T176" si="181">G174-R174</f>
        <v>0</v>
      </c>
      <c r="U174" s="85">
        <f t="shared" ref="U174:U176" si="182">I174-S174</f>
        <v>0</v>
      </c>
      <c r="V174">
        <v>0</v>
      </c>
    </row>
    <row r="175" spans="2:22" ht="24" x14ac:dyDescent="0.25">
      <c r="B175" s="72" t="s">
        <v>134</v>
      </c>
      <c r="C175" s="34" t="s">
        <v>450</v>
      </c>
      <c r="D175" s="35" t="s">
        <v>451</v>
      </c>
      <c r="E175" s="35" t="s">
        <v>452</v>
      </c>
      <c r="F175" s="36" t="s">
        <v>47</v>
      </c>
      <c r="G175" s="37">
        <v>1053.0800000000004</v>
      </c>
      <c r="H175" s="22">
        <v>4.5119999999999996</v>
      </c>
      <c r="I175" s="22">
        <f t="shared" si="175"/>
        <v>4751.5</v>
      </c>
      <c r="J175" s="22"/>
      <c r="K175" s="37">
        <f>+J175*H175</f>
        <v>0</v>
      </c>
      <c r="L175" s="22">
        <v>0</v>
      </c>
      <c r="M175" s="22">
        <f t="shared" si="176"/>
        <v>0</v>
      </c>
      <c r="N175" s="22">
        <v>1030.9600000000003</v>
      </c>
      <c r="O175" s="22">
        <f t="shared" si="177"/>
        <v>4651.6899999999996</v>
      </c>
      <c r="P175" s="22">
        <v>22.120000000000118</v>
      </c>
      <c r="Q175" s="22">
        <f t="shared" si="178"/>
        <v>99.81</v>
      </c>
      <c r="R175" s="22">
        <f t="shared" si="179"/>
        <v>1053.0800000000004</v>
      </c>
      <c r="S175" s="22">
        <f t="shared" si="180"/>
        <v>4751.5</v>
      </c>
      <c r="T175" s="22">
        <f t="shared" si="181"/>
        <v>0</v>
      </c>
      <c r="U175" s="85">
        <f t="shared" si="182"/>
        <v>0</v>
      </c>
      <c r="V175">
        <v>0</v>
      </c>
    </row>
    <row r="176" spans="2:22" ht="24" x14ac:dyDescent="0.25">
      <c r="B176" s="72" t="s">
        <v>134</v>
      </c>
      <c r="C176" s="34" t="s">
        <v>453</v>
      </c>
      <c r="D176" s="35" t="s">
        <v>454</v>
      </c>
      <c r="E176" s="35" t="s">
        <v>455</v>
      </c>
      <c r="F176" s="36" t="s">
        <v>47</v>
      </c>
      <c r="G176" s="37">
        <v>1053.0800000000004</v>
      </c>
      <c r="H176" s="22">
        <v>21.576000000000001</v>
      </c>
      <c r="I176" s="22">
        <f t="shared" si="175"/>
        <v>22721.25</v>
      </c>
      <c r="J176" s="22"/>
      <c r="K176" s="37">
        <f>+J176*H176</f>
        <v>0</v>
      </c>
      <c r="L176" s="22">
        <v>0</v>
      </c>
      <c r="M176" s="22">
        <f t="shared" si="176"/>
        <v>0</v>
      </c>
      <c r="N176" s="22">
        <v>1030.9600000000003</v>
      </c>
      <c r="O176" s="22">
        <f t="shared" si="177"/>
        <v>22243.99</v>
      </c>
      <c r="P176" s="22">
        <v>22.120000000000118</v>
      </c>
      <c r="Q176" s="22">
        <f t="shared" si="178"/>
        <v>477.26</v>
      </c>
      <c r="R176" s="22">
        <f t="shared" si="179"/>
        <v>1053.0800000000004</v>
      </c>
      <c r="S176" s="22">
        <f t="shared" si="180"/>
        <v>22721.25</v>
      </c>
      <c r="T176" s="22">
        <f t="shared" si="181"/>
        <v>0</v>
      </c>
      <c r="U176" s="85">
        <f t="shared" si="182"/>
        <v>0</v>
      </c>
      <c r="V176">
        <v>0</v>
      </c>
    </row>
    <row r="177" spans="2:22" x14ac:dyDescent="0.25">
      <c r="B177" s="71"/>
      <c r="C177" s="30"/>
      <c r="D177" s="31" t="s">
        <v>456</v>
      </c>
      <c r="E177" s="31" t="s">
        <v>457</v>
      </c>
      <c r="F177" s="32"/>
      <c r="G177" s="33">
        <v>0</v>
      </c>
      <c r="H177" s="33"/>
      <c r="I177" s="33">
        <f>SUBTOTAL(9,I178:I191)</f>
        <v>273201.11000000004</v>
      </c>
      <c r="J177" s="33"/>
      <c r="K177" s="33">
        <f>SUBTOTAL(9,K178:K191)</f>
        <v>0</v>
      </c>
      <c r="L177" s="33"/>
      <c r="M177" s="33">
        <f>SUBTOTAL(9,M178:M191)</f>
        <v>0</v>
      </c>
      <c r="N177" s="33"/>
      <c r="O177" s="33">
        <f>SUBTOTAL(9,O178:O191)</f>
        <v>0</v>
      </c>
      <c r="P177" s="33"/>
      <c r="Q177" s="33">
        <f>SUBTOTAL(9,Q178:Q191)</f>
        <v>273201.11000000004</v>
      </c>
      <c r="R177" s="33"/>
      <c r="S177" s="33">
        <f>SUBTOTAL(9,S178:S191)</f>
        <v>273201.11000000004</v>
      </c>
      <c r="T177" s="33"/>
      <c r="U177" s="33">
        <f>SUBTOTAL(9,U178:U191)</f>
        <v>0</v>
      </c>
      <c r="V177">
        <v>0</v>
      </c>
    </row>
    <row r="178" spans="2:22" ht="24" x14ac:dyDescent="0.25">
      <c r="B178" s="69" t="s">
        <v>39</v>
      </c>
      <c r="C178" s="34" t="s">
        <v>458</v>
      </c>
      <c r="D178" s="35" t="s">
        <v>459</v>
      </c>
      <c r="E178" s="35" t="s">
        <v>460</v>
      </c>
      <c r="F178" s="36" t="s">
        <v>47</v>
      </c>
      <c r="G178" s="37">
        <v>136.30500000000001</v>
      </c>
      <c r="H178" s="22">
        <v>34.752000000000002</v>
      </c>
      <c r="I178" s="22">
        <f>ROUND(G178*H178,2)</f>
        <v>4736.87</v>
      </c>
      <c r="J178" s="22"/>
      <c r="K178" s="22">
        <f>ROUND($H178*J178,2)</f>
        <v>0</v>
      </c>
      <c r="L178" s="22">
        <v>0</v>
      </c>
      <c r="M178" s="22">
        <f>ROUND($H178*L178,2)</f>
        <v>0</v>
      </c>
      <c r="N178" s="22"/>
      <c r="O178" s="22">
        <f>ROUND($H178*N178,2)</f>
        <v>0</v>
      </c>
      <c r="P178" s="22">
        <v>136.30500000000001</v>
      </c>
      <c r="Q178" s="22">
        <f>ROUND($H178*P178,2)</f>
        <v>4736.87</v>
      </c>
      <c r="R178" s="22">
        <f t="shared" ref="R178:R191" si="183">J178+L178+N178+P178</f>
        <v>136.30500000000001</v>
      </c>
      <c r="S178" s="22">
        <f t="shared" ref="S178:S191" si="184">+M178+K178+O178+Q178</f>
        <v>4736.87</v>
      </c>
      <c r="T178" s="22">
        <f t="shared" ref="T178:T191" si="185">G178-R178</f>
        <v>0</v>
      </c>
      <c r="U178" s="85">
        <f t="shared" ref="U178:U191" si="186">I178-S178</f>
        <v>0</v>
      </c>
      <c r="V178">
        <v>0</v>
      </c>
    </row>
    <row r="179" spans="2:22" ht="24" x14ac:dyDescent="0.25">
      <c r="B179" s="69" t="s">
        <v>1569</v>
      </c>
      <c r="C179" s="34" t="s">
        <v>1570</v>
      </c>
      <c r="D179" s="35" t="s">
        <v>1571</v>
      </c>
      <c r="E179" s="35" t="s">
        <v>1572</v>
      </c>
      <c r="F179" s="135" t="s">
        <v>43</v>
      </c>
      <c r="G179" s="37">
        <v>2</v>
      </c>
      <c r="H179" s="22">
        <v>884.27048000000002</v>
      </c>
      <c r="I179" s="22">
        <f t="shared" ref="I179:I191" si="187">ROUND(G179*H179,2)</f>
        <v>1768.54</v>
      </c>
      <c r="J179" s="22"/>
      <c r="K179" s="22">
        <f t="shared" ref="K179:K191" si="188">ROUND($H179*J179,2)</f>
        <v>0</v>
      </c>
      <c r="L179" s="22">
        <v>0</v>
      </c>
      <c r="M179" s="22">
        <f t="shared" ref="M179:M191" si="189">ROUND($H179*L179,2)</f>
        <v>0</v>
      </c>
      <c r="N179" s="22"/>
      <c r="O179" s="22">
        <f t="shared" ref="O179:O191" si="190">ROUND($H179*N179,2)</f>
        <v>0</v>
      </c>
      <c r="P179" s="22">
        <v>2</v>
      </c>
      <c r="Q179" s="22">
        <f t="shared" ref="Q179:Q191" si="191">ROUND($H179*P179,2)</f>
        <v>1768.54</v>
      </c>
      <c r="R179" s="22">
        <f t="shared" si="183"/>
        <v>2</v>
      </c>
      <c r="S179" s="22">
        <f t="shared" si="184"/>
        <v>1768.54</v>
      </c>
      <c r="T179" s="22">
        <f t="shared" si="185"/>
        <v>0</v>
      </c>
      <c r="U179" s="85">
        <f t="shared" si="186"/>
        <v>0</v>
      </c>
    </row>
    <row r="180" spans="2:22" ht="24" x14ac:dyDescent="0.25">
      <c r="B180" s="69" t="s">
        <v>1569</v>
      </c>
      <c r="C180" s="34" t="s">
        <v>1573</v>
      </c>
      <c r="D180" s="35" t="s">
        <v>1574</v>
      </c>
      <c r="E180" s="35" t="s">
        <v>1575</v>
      </c>
      <c r="F180" s="135" t="s">
        <v>43</v>
      </c>
      <c r="G180" s="37">
        <v>2</v>
      </c>
      <c r="H180" s="22">
        <v>802.57602799999995</v>
      </c>
      <c r="I180" s="22">
        <f t="shared" si="187"/>
        <v>1605.15</v>
      </c>
      <c r="J180" s="22"/>
      <c r="K180" s="22">
        <f t="shared" si="188"/>
        <v>0</v>
      </c>
      <c r="L180" s="22">
        <v>0</v>
      </c>
      <c r="M180" s="22">
        <f t="shared" si="189"/>
        <v>0</v>
      </c>
      <c r="N180" s="22"/>
      <c r="O180" s="22">
        <f t="shared" si="190"/>
        <v>0</v>
      </c>
      <c r="P180" s="22">
        <v>2</v>
      </c>
      <c r="Q180" s="22">
        <f t="shared" si="191"/>
        <v>1605.15</v>
      </c>
      <c r="R180" s="22">
        <f t="shared" si="183"/>
        <v>2</v>
      </c>
      <c r="S180" s="22">
        <f t="shared" si="184"/>
        <v>1605.15</v>
      </c>
      <c r="T180" s="22">
        <f t="shared" si="185"/>
        <v>0</v>
      </c>
      <c r="U180" s="85">
        <f t="shared" si="186"/>
        <v>0</v>
      </c>
    </row>
    <row r="181" spans="2:22" ht="24" x14ac:dyDescent="0.25">
      <c r="B181" s="69" t="s">
        <v>1569</v>
      </c>
      <c r="C181" s="34" t="s">
        <v>1576</v>
      </c>
      <c r="D181" s="35" t="s">
        <v>1577</v>
      </c>
      <c r="E181" s="35" t="s">
        <v>1578</v>
      </c>
      <c r="F181" s="135" t="s">
        <v>43</v>
      </c>
      <c r="G181" s="37">
        <v>15</v>
      </c>
      <c r="H181" s="22">
        <v>823.94208400000002</v>
      </c>
      <c r="I181" s="22">
        <f t="shared" si="187"/>
        <v>12359.13</v>
      </c>
      <c r="J181" s="22"/>
      <c r="K181" s="22">
        <f t="shared" si="188"/>
        <v>0</v>
      </c>
      <c r="L181" s="22">
        <v>0</v>
      </c>
      <c r="M181" s="22">
        <f t="shared" si="189"/>
        <v>0</v>
      </c>
      <c r="N181" s="22"/>
      <c r="O181" s="22">
        <f t="shared" si="190"/>
        <v>0</v>
      </c>
      <c r="P181" s="22">
        <v>15</v>
      </c>
      <c r="Q181" s="22">
        <f t="shared" si="191"/>
        <v>12359.13</v>
      </c>
      <c r="R181" s="22">
        <f t="shared" si="183"/>
        <v>15</v>
      </c>
      <c r="S181" s="22">
        <f t="shared" si="184"/>
        <v>12359.13</v>
      </c>
      <c r="T181" s="22">
        <f t="shared" si="185"/>
        <v>0</v>
      </c>
      <c r="U181" s="85">
        <f t="shared" si="186"/>
        <v>0</v>
      </c>
    </row>
    <row r="182" spans="2:22" ht="24" x14ac:dyDescent="0.25">
      <c r="B182" s="69" t="s">
        <v>1569</v>
      </c>
      <c r="C182" s="34" t="s">
        <v>1579</v>
      </c>
      <c r="D182" s="35" t="s">
        <v>1580</v>
      </c>
      <c r="E182" s="35" t="s">
        <v>1581</v>
      </c>
      <c r="F182" s="135" t="s">
        <v>43</v>
      </c>
      <c r="G182" s="37">
        <v>9</v>
      </c>
      <c r="H182" s="22">
        <v>939.81740800000011</v>
      </c>
      <c r="I182" s="22">
        <f t="shared" si="187"/>
        <v>8458.36</v>
      </c>
      <c r="J182" s="22"/>
      <c r="K182" s="22">
        <f t="shared" si="188"/>
        <v>0</v>
      </c>
      <c r="L182" s="22">
        <v>0</v>
      </c>
      <c r="M182" s="22">
        <f t="shared" si="189"/>
        <v>0</v>
      </c>
      <c r="N182" s="22"/>
      <c r="O182" s="22">
        <f t="shared" si="190"/>
        <v>0</v>
      </c>
      <c r="P182" s="22">
        <v>9</v>
      </c>
      <c r="Q182" s="22">
        <f t="shared" si="191"/>
        <v>8458.36</v>
      </c>
      <c r="R182" s="22">
        <f t="shared" si="183"/>
        <v>9</v>
      </c>
      <c r="S182" s="22">
        <f t="shared" si="184"/>
        <v>8458.36</v>
      </c>
      <c r="T182" s="22">
        <f t="shared" si="185"/>
        <v>0</v>
      </c>
      <c r="U182" s="85">
        <f t="shared" si="186"/>
        <v>0</v>
      </c>
    </row>
    <row r="183" spans="2:22" ht="24" x14ac:dyDescent="0.25">
      <c r="B183" s="69" t="s">
        <v>1569</v>
      </c>
      <c r="C183" s="34" t="s">
        <v>1582</v>
      </c>
      <c r="D183" s="35" t="s">
        <v>1583</v>
      </c>
      <c r="E183" s="35" t="s">
        <v>1584</v>
      </c>
      <c r="F183" s="135" t="s">
        <v>43</v>
      </c>
      <c r="G183" s="37">
        <v>4</v>
      </c>
      <c r="H183" s="22">
        <v>968.72300800000005</v>
      </c>
      <c r="I183" s="22">
        <f t="shared" si="187"/>
        <v>3874.89</v>
      </c>
      <c r="J183" s="22"/>
      <c r="K183" s="22">
        <f t="shared" si="188"/>
        <v>0</v>
      </c>
      <c r="L183" s="22">
        <v>0</v>
      </c>
      <c r="M183" s="22">
        <f t="shared" si="189"/>
        <v>0</v>
      </c>
      <c r="N183" s="22"/>
      <c r="O183" s="22">
        <f t="shared" si="190"/>
        <v>0</v>
      </c>
      <c r="P183" s="22">
        <v>4</v>
      </c>
      <c r="Q183" s="22">
        <f t="shared" si="191"/>
        <v>3874.89</v>
      </c>
      <c r="R183" s="22">
        <f t="shared" si="183"/>
        <v>4</v>
      </c>
      <c r="S183" s="22">
        <f t="shared" si="184"/>
        <v>3874.89</v>
      </c>
      <c r="T183" s="22">
        <f t="shared" si="185"/>
        <v>0</v>
      </c>
      <c r="U183" s="85">
        <f t="shared" si="186"/>
        <v>0</v>
      </c>
    </row>
    <row r="184" spans="2:22" ht="36" x14ac:dyDescent="0.25">
      <c r="B184" s="69" t="s">
        <v>23</v>
      </c>
      <c r="C184" s="34" t="s">
        <v>1585</v>
      </c>
      <c r="D184" s="35" t="s">
        <v>1586</v>
      </c>
      <c r="E184" s="35" t="s">
        <v>1587</v>
      </c>
      <c r="F184" s="135" t="s">
        <v>75</v>
      </c>
      <c r="G184" s="37">
        <v>205</v>
      </c>
      <c r="H184" s="22">
        <v>499.38400000000001</v>
      </c>
      <c r="I184" s="22">
        <f t="shared" si="187"/>
        <v>102373.72</v>
      </c>
      <c r="J184" s="22"/>
      <c r="K184" s="22">
        <f t="shared" si="188"/>
        <v>0</v>
      </c>
      <c r="L184" s="22">
        <v>0</v>
      </c>
      <c r="M184" s="22">
        <f t="shared" si="189"/>
        <v>0</v>
      </c>
      <c r="N184" s="22"/>
      <c r="O184" s="22">
        <f t="shared" si="190"/>
        <v>0</v>
      </c>
      <c r="P184" s="22">
        <v>205</v>
      </c>
      <c r="Q184" s="22">
        <f t="shared" si="191"/>
        <v>102373.72</v>
      </c>
      <c r="R184" s="22">
        <f t="shared" si="183"/>
        <v>205</v>
      </c>
      <c r="S184" s="22">
        <f t="shared" si="184"/>
        <v>102373.72</v>
      </c>
      <c r="T184" s="22">
        <f t="shared" si="185"/>
        <v>0</v>
      </c>
      <c r="U184" s="85">
        <f t="shared" si="186"/>
        <v>0</v>
      </c>
    </row>
    <row r="185" spans="2:22" ht="24" x14ac:dyDescent="0.25">
      <c r="B185" s="69" t="s">
        <v>23</v>
      </c>
      <c r="C185" s="34" t="s">
        <v>1588</v>
      </c>
      <c r="D185" s="35" t="s">
        <v>1589</v>
      </c>
      <c r="E185" s="35" t="s">
        <v>1590</v>
      </c>
      <c r="F185" s="135" t="s">
        <v>75</v>
      </c>
      <c r="G185" s="37">
        <v>15</v>
      </c>
      <c r="H185" s="22">
        <v>337.23</v>
      </c>
      <c r="I185" s="22">
        <f t="shared" si="187"/>
        <v>5058.45</v>
      </c>
      <c r="J185" s="22"/>
      <c r="K185" s="22">
        <f t="shared" si="188"/>
        <v>0</v>
      </c>
      <c r="L185" s="22">
        <v>0</v>
      </c>
      <c r="M185" s="22">
        <f t="shared" si="189"/>
        <v>0</v>
      </c>
      <c r="N185" s="22"/>
      <c r="O185" s="22">
        <f t="shared" si="190"/>
        <v>0</v>
      </c>
      <c r="P185" s="22">
        <v>15</v>
      </c>
      <c r="Q185" s="22">
        <f t="shared" si="191"/>
        <v>5058.45</v>
      </c>
      <c r="R185" s="22">
        <f t="shared" si="183"/>
        <v>15</v>
      </c>
      <c r="S185" s="22">
        <f t="shared" si="184"/>
        <v>5058.45</v>
      </c>
      <c r="T185" s="22">
        <f t="shared" si="185"/>
        <v>0</v>
      </c>
      <c r="U185" s="85">
        <f t="shared" si="186"/>
        <v>0</v>
      </c>
    </row>
    <row r="186" spans="2:22" ht="48" x14ac:dyDescent="0.25">
      <c r="B186" s="69" t="s">
        <v>23</v>
      </c>
      <c r="C186" s="34" t="s">
        <v>1591</v>
      </c>
      <c r="D186" s="35" t="s">
        <v>1592</v>
      </c>
      <c r="E186" s="35" t="s">
        <v>1593</v>
      </c>
      <c r="F186" s="135" t="s">
        <v>75</v>
      </c>
      <c r="G186" s="37">
        <v>90</v>
      </c>
      <c r="H186" s="22">
        <v>334.02300000000002</v>
      </c>
      <c r="I186" s="22">
        <f t="shared" si="187"/>
        <v>30062.07</v>
      </c>
      <c r="J186" s="22"/>
      <c r="K186" s="22">
        <f t="shared" si="188"/>
        <v>0</v>
      </c>
      <c r="L186" s="22">
        <v>0</v>
      </c>
      <c r="M186" s="22">
        <f t="shared" si="189"/>
        <v>0</v>
      </c>
      <c r="N186" s="22"/>
      <c r="O186" s="22">
        <f t="shared" si="190"/>
        <v>0</v>
      </c>
      <c r="P186" s="22">
        <v>90</v>
      </c>
      <c r="Q186" s="22">
        <f t="shared" si="191"/>
        <v>30062.07</v>
      </c>
      <c r="R186" s="22">
        <f t="shared" si="183"/>
        <v>90</v>
      </c>
      <c r="S186" s="22">
        <f t="shared" si="184"/>
        <v>30062.07</v>
      </c>
      <c r="T186" s="22">
        <f t="shared" si="185"/>
        <v>0</v>
      </c>
      <c r="U186" s="85">
        <f t="shared" si="186"/>
        <v>0</v>
      </c>
    </row>
    <row r="187" spans="2:22" ht="24" x14ac:dyDescent="0.25">
      <c r="B187" s="69" t="s">
        <v>23</v>
      </c>
      <c r="C187" s="34" t="s">
        <v>1650</v>
      </c>
      <c r="D187" s="35" t="s">
        <v>1651</v>
      </c>
      <c r="E187" s="35" t="s">
        <v>1652</v>
      </c>
      <c r="F187" s="135" t="s">
        <v>43</v>
      </c>
      <c r="G187" s="37">
        <v>1</v>
      </c>
      <c r="H187" s="22">
        <v>16018.52</v>
      </c>
      <c r="I187" s="22">
        <f t="shared" si="187"/>
        <v>16018.52</v>
      </c>
      <c r="J187" s="22"/>
      <c r="K187" s="22">
        <f t="shared" si="188"/>
        <v>0</v>
      </c>
      <c r="L187" s="22">
        <v>0</v>
      </c>
      <c r="M187" s="22">
        <f t="shared" si="189"/>
        <v>0</v>
      </c>
      <c r="N187" s="22"/>
      <c r="O187" s="22">
        <f t="shared" si="190"/>
        <v>0</v>
      </c>
      <c r="P187" s="22">
        <v>1</v>
      </c>
      <c r="Q187" s="22">
        <f t="shared" si="191"/>
        <v>16018.52</v>
      </c>
      <c r="R187" s="22">
        <f t="shared" si="183"/>
        <v>1</v>
      </c>
      <c r="S187" s="22">
        <f t="shared" si="184"/>
        <v>16018.52</v>
      </c>
      <c r="T187" s="22">
        <f t="shared" si="185"/>
        <v>0</v>
      </c>
      <c r="U187" s="85">
        <f t="shared" si="186"/>
        <v>0</v>
      </c>
    </row>
    <row r="188" spans="2:22" ht="72" x14ac:dyDescent="0.25">
      <c r="B188" s="69" t="s">
        <v>23</v>
      </c>
      <c r="C188" s="34" t="s">
        <v>1653</v>
      </c>
      <c r="D188" s="35" t="s">
        <v>1654</v>
      </c>
      <c r="E188" s="35" t="s">
        <v>1655</v>
      </c>
      <c r="F188" s="135" t="s">
        <v>43</v>
      </c>
      <c r="G188" s="37">
        <v>1</v>
      </c>
      <c r="H188" s="22">
        <v>12561.89</v>
      </c>
      <c r="I188" s="22">
        <f t="shared" si="187"/>
        <v>12561.89</v>
      </c>
      <c r="J188" s="22"/>
      <c r="K188" s="22">
        <f t="shared" si="188"/>
        <v>0</v>
      </c>
      <c r="L188" s="22">
        <v>0</v>
      </c>
      <c r="M188" s="22">
        <f t="shared" si="189"/>
        <v>0</v>
      </c>
      <c r="N188" s="22"/>
      <c r="O188" s="22">
        <f t="shared" si="190"/>
        <v>0</v>
      </c>
      <c r="P188" s="22">
        <v>1</v>
      </c>
      <c r="Q188" s="22">
        <f t="shared" si="191"/>
        <v>12561.89</v>
      </c>
      <c r="R188" s="22">
        <f t="shared" si="183"/>
        <v>1</v>
      </c>
      <c r="S188" s="22">
        <f t="shared" si="184"/>
        <v>12561.89</v>
      </c>
      <c r="T188" s="22">
        <f t="shared" si="185"/>
        <v>0</v>
      </c>
      <c r="U188" s="85">
        <f t="shared" si="186"/>
        <v>0</v>
      </c>
    </row>
    <row r="189" spans="2:22" ht="48" x14ac:dyDescent="0.25">
      <c r="B189" s="69" t="s">
        <v>23</v>
      </c>
      <c r="C189" s="34" t="s">
        <v>1656</v>
      </c>
      <c r="D189" s="35" t="s">
        <v>1657</v>
      </c>
      <c r="E189" s="35" t="s">
        <v>1658</v>
      </c>
      <c r="F189" s="135" t="s">
        <v>43</v>
      </c>
      <c r="G189" s="37">
        <v>1</v>
      </c>
      <c r="H189" s="22">
        <v>59232.39</v>
      </c>
      <c r="I189" s="22">
        <f t="shared" si="187"/>
        <v>59232.39</v>
      </c>
      <c r="J189" s="22"/>
      <c r="K189" s="22">
        <f t="shared" si="188"/>
        <v>0</v>
      </c>
      <c r="L189" s="22">
        <v>0</v>
      </c>
      <c r="M189" s="22">
        <f t="shared" si="189"/>
        <v>0</v>
      </c>
      <c r="N189" s="22"/>
      <c r="O189" s="22">
        <f t="shared" si="190"/>
        <v>0</v>
      </c>
      <c r="P189" s="22">
        <v>1</v>
      </c>
      <c r="Q189" s="22">
        <f t="shared" si="191"/>
        <v>59232.39</v>
      </c>
      <c r="R189" s="22">
        <f t="shared" si="183"/>
        <v>1</v>
      </c>
      <c r="S189" s="22">
        <f t="shared" si="184"/>
        <v>59232.39</v>
      </c>
      <c r="T189" s="22">
        <f t="shared" si="185"/>
        <v>0</v>
      </c>
      <c r="U189" s="85">
        <f t="shared" si="186"/>
        <v>0</v>
      </c>
    </row>
    <row r="190" spans="2:22" ht="36" x14ac:dyDescent="0.25">
      <c r="B190" s="69" t="s">
        <v>23</v>
      </c>
      <c r="C190" s="34" t="s">
        <v>1659</v>
      </c>
      <c r="D190" s="35" t="s">
        <v>1660</v>
      </c>
      <c r="E190" s="35" t="s">
        <v>1661</v>
      </c>
      <c r="F190" s="135" t="s">
        <v>43</v>
      </c>
      <c r="G190" s="37">
        <v>1</v>
      </c>
      <c r="H190" s="22">
        <v>7419.1</v>
      </c>
      <c r="I190" s="22">
        <f t="shared" si="187"/>
        <v>7419.1</v>
      </c>
      <c r="J190" s="22"/>
      <c r="K190" s="22">
        <f t="shared" si="188"/>
        <v>0</v>
      </c>
      <c r="L190" s="22">
        <v>0</v>
      </c>
      <c r="M190" s="22">
        <f t="shared" si="189"/>
        <v>0</v>
      </c>
      <c r="N190" s="22"/>
      <c r="O190" s="22">
        <f t="shared" si="190"/>
        <v>0</v>
      </c>
      <c r="P190" s="22">
        <v>1</v>
      </c>
      <c r="Q190" s="22">
        <f t="shared" si="191"/>
        <v>7419.1</v>
      </c>
      <c r="R190" s="22">
        <f t="shared" si="183"/>
        <v>1</v>
      </c>
      <c r="S190" s="22">
        <f t="shared" si="184"/>
        <v>7419.1</v>
      </c>
      <c r="T190" s="22">
        <f t="shared" si="185"/>
        <v>0</v>
      </c>
      <c r="U190" s="85">
        <f t="shared" si="186"/>
        <v>0</v>
      </c>
    </row>
    <row r="191" spans="2:22" ht="36" x14ac:dyDescent="0.25">
      <c r="B191" s="69" t="s">
        <v>23</v>
      </c>
      <c r="C191" s="34" t="s">
        <v>1662</v>
      </c>
      <c r="D191" s="35" t="s">
        <v>1663</v>
      </c>
      <c r="E191" s="35" t="s">
        <v>1664</v>
      </c>
      <c r="F191" s="135" t="s">
        <v>43</v>
      </c>
      <c r="G191" s="37">
        <v>1</v>
      </c>
      <c r="H191" s="22">
        <v>7672.03</v>
      </c>
      <c r="I191" s="22">
        <f t="shared" si="187"/>
        <v>7672.03</v>
      </c>
      <c r="J191" s="22"/>
      <c r="K191" s="22">
        <f t="shared" si="188"/>
        <v>0</v>
      </c>
      <c r="L191" s="22">
        <v>0</v>
      </c>
      <c r="M191" s="22">
        <f t="shared" si="189"/>
        <v>0</v>
      </c>
      <c r="N191" s="22"/>
      <c r="O191" s="22">
        <f t="shared" si="190"/>
        <v>0</v>
      </c>
      <c r="P191" s="22">
        <v>1</v>
      </c>
      <c r="Q191" s="22">
        <f t="shared" si="191"/>
        <v>7672.03</v>
      </c>
      <c r="R191" s="22">
        <f t="shared" si="183"/>
        <v>1</v>
      </c>
      <c r="S191" s="22">
        <f t="shared" si="184"/>
        <v>7672.03</v>
      </c>
      <c r="T191" s="22">
        <f t="shared" si="185"/>
        <v>0</v>
      </c>
      <c r="U191" s="85">
        <f t="shared" si="186"/>
        <v>0</v>
      </c>
    </row>
    <row r="192" spans="2:22" x14ac:dyDescent="0.25">
      <c r="B192" s="71"/>
      <c r="C192" s="30"/>
      <c r="D192" s="31" t="s">
        <v>461</v>
      </c>
      <c r="E192" s="31" t="s">
        <v>462</v>
      </c>
      <c r="F192" s="32"/>
      <c r="G192" s="33">
        <v>0</v>
      </c>
      <c r="H192" s="33"/>
      <c r="I192" s="33">
        <f>SUBTOTAL(9,I193)</f>
        <v>0</v>
      </c>
      <c r="J192" s="33"/>
      <c r="K192" s="33">
        <f>SUBTOTAL(9,K193)</f>
        <v>0</v>
      </c>
      <c r="L192" s="33"/>
      <c r="M192" s="33">
        <f>SUBTOTAL(9,M193)</f>
        <v>0</v>
      </c>
      <c r="N192" s="33"/>
      <c r="O192" s="33">
        <f>SUBTOTAL(9,O193)</f>
        <v>0</v>
      </c>
      <c r="P192" s="33"/>
      <c r="Q192" s="33">
        <f>SUBTOTAL(9,Q193)</f>
        <v>0</v>
      </c>
      <c r="R192" s="33"/>
      <c r="S192" s="33">
        <f>SUBTOTAL(9,S193)</f>
        <v>0</v>
      </c>
      <c r="T192" s="33"/>
      <c r="U192" s="87">
        <f>SUBTOTAL(9,U193)</f>
        <v>0</v>
      </c>
      <c r="V192">
        <v>0</v>
      </c>
    </row>
    <row r="193" spans="2:22" ht="24" x14ac:dyDescent="0.25">
      <c r="B193" s="69" t="s">
        <v>39</v>
      </c>
      <c r="C193" s="34" t="s">
        <v>463</v>
      </c>
      <c r="D193" s="35" t="s">
        <v>464</v>
      </c>
      <c r="E193" s="35" t="s">
        <v>465</v>
      </c>
      <c r="F193" s="36" t="s">
        <v>47</v>
      </c>
      <c r="G193" s="37">
        <v>0</v>
      </c>
      <c r="H193" s="22">
        <v>62.4</v>
      </c>
      <c r="I193" s="22">
        <f>ROUND(G193*H193,2)</f>
        <v>0</v>
      </c>
      <c r="J193" s="22"/>
      <c r="K193" s="22">
        <f>ROUND($H193*J193,2)</f>
        <v>0</v>
      </c>
      <c r="L193" s="22">
        <v>0</v>
      </c>
      <c r="M193" s="22">
        <f>ROUND($H193*L193,2)</f>
        <v>0</v>
      </c>
      <c r="N193" s="22">
        <v>0</v>
      </c>
      <c r="O193" s="22">
        <f>ROUND($H193*N193,2)</f>
        <v>0</v>
      </c>
      <c r="P193" s="22">
        <v>0</v>
      </c>
      <c r="Q193" s="22">
        <f>ROUND($H193*P193,2)</f>
        <v>0</v>
      </c>
      <c r="R193" s="22">
        <f>J193+L193+N193+P193</f>
        <v>0</v>
      </c>
      <c r="S193" s="22">
        <f>+M193+K193+O193+Q193</f>
        <v>0</v>
      </c>
      <c r="T193" s="22">
        <f>G193-R193</f>
        <v>0</v>
      </c>
      <c r="U193" s="85">
        <f>I193-S193</f>
        <v>0</v>
      </c>
      <c r="V193">
        <v>0</v>
      </c>
    </row>
    <row r="194" spans="2:22" x14ac:dyDescent="0.25">
      <c r="B194" s="71"/>
      <c r="C194" s="30"/>
      <c r="D194" s="31" t="s">
        <v>466</v>
      </c>
      <c r="E194" s="31" t="s">
        <v>467</v>
      </c>
      <c r="F194" s="32"/>
      <c r="G194" s="33">
        <v>0</v>
      </c>
      <c r="H194" s="33"/>
      <c r="I194" s="33">
        <f>SUBTOTAL(9,I195:I196)</f>
        <v>0</v>
      </c>
      <c r="J194" s="33"/>
      <c r="K194" s="33">
        <f>SUBTOTAL(9,K195:K196)</f>
        <v>0</v>
      </c>
      <c r="L194" s="33"/>
      <c r="M194" s="33">
        <f>SUBTOTAL(9,M195:M196)</f>
        <v>0</v>
      </c>
      <c r="N194" s="33"/>
      <c r="O194" s="33">
        <f>SUBTOTAL(9,O195:O196)</f>
        <v>0</v>
      </c>
      <c r="P194" s="33"/>
      <c r="Q194" s="33">
        <f>SUBTOTAL(9,Q195:Q196)</f>
        <v>0</v>
      </c>
      <c r="R194" s="33"/>
      <c r="S194" s="33">
        <f>SUBTOTAL(9,S195:S196)</f>
        <v>0</v>
      </c>
      <c r="T194" s="33"/>
      <c r="U194" s="87">
        <f>SUBTOTAL(9,U195:U196)</f>
        <v>0</v>
      </c>
      <c r="V194">
        <v>0</v>
      </c>
    </row>
    <row r="195" spans="2:22" ht="24" x14ac:dyDescent="0.25">
      <c r="B195" s="72" t="s">
        <v>23</v>
      </c>
      <c r="C195" s="34" t="s">
        <v>468</v>
      </c>
      <c r="D195" s="35" t="s">
        <v>469</v>
      </c>
      <c r="E195" s="35" t="s">
        <v>470</v>
      </c>
      <c r="F195" s="36" t="s">
        <v>449</v>
      </c>
      <c r="G195" s="37">
        <v>0</v>
      </c>
      <c r="H195" s="22">
        <v>22.74</v>
      </c>
      <c r="I195" s="22">
        <f t="shared" ref="I195:I196" si="192">ROUND(G195*H195,2)</f>
        <v>0</v>
      </c>
      <c r="J195" s="22"/>
      <c r="K195" s="22">
        <f t="shared" ref="K195:K196" si="193">ROUND($H195*J195,2)</f>
        <v>0</v>
      </c>
      <c r="L195" s="22">
        <v>0</v>
      </c>
      <c r="M195" s="22">
        <f t="shared" ref="M195:M196" si="194">ROUND($H195*L195,2)</f>
        <v>0</v>
      </c>
      <c r="N195" s="22">
        <v>0</v>
      </c>
      <c r="O195" s="22">
        <f t="shared" ref="O195:O196" si="195">ROUND($H195*N195,2)</f>
        <v>0</v>
      </c>
      <c r="P195" s="22">
        <v>0</v>
      </c>
      <c r="Q195" s="22">
        <f t="shared" ref="Q195:Q196" si="196">ROUND($H195*P195,2)</f>
        <v>0</v>
      </c>
      <c r="R195" s="22">
        <f t="shared" ref="R195:R196" si="197">J195+L195+N195+P195</f>
        <v>0</v>
      </c>
      <c r="S195" s="22">
        <f t="shared" ref="S195:S196" si="198">+M195+K195+O195+Q195</f>
        <v>0</v>
      </c>
      <c r="T195" s="22">
        <f t="shared" ref="T195:T196" si="199">G195-R195</f>
        <v>0</v>
      </c>
      <c r="U195" s="85">
        <f t="shared" ref="U195:U196" si="200">I195-S195</f>
        <v>0</v>
      </c>
      <c r="V195">
        <v>0</v>
      </c>
    </row>
    <row r="196" spans="2:22" ht="48" x14ac:dyDescent="0.25">
      <c r="B196" s="72" t="s">
        <v>134</v>
      </c>
      <c r="C196" s="34" t="s">
        <v>471</v>
      </c>
      <c r="D196" s="35" t="s">
        <v>472</v>
      </c>
      <c r="E196" s="35" t="s">
        <v>473</v>
      </c>
      <c r="F196" s="36" t="s">
        <v>47</v>
      </c>
      <c r="G196" s="37">
        <v>0</v>
      </c>
      <c r="H196" s="22">
        <v>56.915999999999997</v>
      </c>
      <c r="I196" s="22">
        <f t="shared" si="192"/>
        <v>0</v>
      </c>
      <c r="J196" s="22"/>
      <c r="K196" s="22">
        <f t="shared" si="193"/>
        <v>0</v>
      </c>
      <c r="L196" s="22">
        <v>0</v>
      </c>
      <c r="M196" s="22">
        <f t="shared" si="194"/>
        <v>0</v>
      </c>
      <c r="N196" s="22">
        <v>0</v>
      </c>
      <c r="O196" s="22">
        <f t="shared" si="195"/>
        <v>0</v>
      </c>
      <c r="P196" s="22">
        <v>0</v>
      </c>
      <c r="Q196" s="22">
        <f t="shared" si="196"/>
        <v>0</v>
      </c>
      <c r="R196" s="22">
        <f t="shared" si="197"/>
        <v>0</v>
      </c>
      <c r="S196" s="22">
        <f t="shared" si="198"/>
        <v>0</v>
      </c>
      <c r="T196" s="22">
        <f t="shared" si="199"/>
        <v>0</v>
      </c>
      <c r="U196" s="85">
        <f t="shared" si="200"/>
        <v>0</v>
      </c>
      <c r="V196">
        <v>0</v>
      </c>
    </row>
    <row r="197" spans="2:22" x14ac:dyDescent="0.25">
      <c r="B197" s="70"/>
      <c r="C197" s="23"/>
      <c r="D197" s="24" t="s">
        <v>474</v>
      </c>
      <c r="E197" s="28" t="s">
        <v>475</v>
      </c>
      <c r="F197" s="29"/>
      <c r="G197" s="27">
        <v>0</v>
      </c>
      <c r="H197" s="27"/>
      <c r="I197" s="33">
        <f>SUBTOTAL(9,I198:I221)</f>
        <v>753267.99999999988</v>
      </c>
      <c r="J197" s="27"/>
      <c r="K197" s="27"/>
      <c r="L197" s="27">
        <v>0</v>
      </c>
      <c r="M197" s="27"/>
      <c r="N197" s="27">
        <v>0</v>
      </c>
      <c r="O197" s="27"/>
      <c r="P197" s="27">
        <v>0</v>
      </c>
      <c r="Q197" s="27"/>
      <c r="R197" s="27"/>
      <c r="S197" s="27"/>
      <c r="T197" s="27"/>
      <c r="U197" s="86"/>
      <c r="V197">
        <v>0</v>
      </c>
    </row>
    <row r="198" spans="2:22" x14ac:dyDescent="0.25">
      <c r="B198" s="71"/>
      <c r="C198" s="30"/>
      <c r="D198" s="31" t="s">
        <v>476</v>
      </c>
      <c r="E198" s="31" t="s">
        <v>477</v>
      </c>
      <c r="F198" s="32"/>
      <c r="G198" s="33">
        <v>0</v>
      </c>
      <c r="H198" s="33"/>
      <c r="I198" s="33">
        <f>SUBTOTAL(9,I199:I221)</f>
        <v>753267.99999999988</v>
      </c>
      <c r="J198" s="33"/>
      <c r="K198" s="33">
        <f>SUBTOTAL(9,K199:K221)</f>
        <v>0</v>
      </c>
      <c r="L198" s="33"/>
      <c r="M198" s="33">
        <f>SUBTOTAL(9,M199:M221)</f>
        <v>0</v>
      </c>
      <c r="N198" s="33"/>
      <c r="O198" s="33">
        <f>SUBTOTAL(9,O199:O221)</f>
        <v>250739.34</v>
      </c>
      <c r="P198" s="33"/>
      <c r="Q198" s="33">
        <f>SUBTOTAL(9,Q199:Q221)</f>
        <v>502528.66</v>
      </c>
      <c r="R198" s="33"/>
      <c r="S198" s="33">
        <f>SUBTOTAL(9,S199:S221)</f>
        <v>753267.99999999988</v>
      </c>
      <c r="T198" s="33"/>
      <c r="U198" s="33">
        <f>SUBTOTAL(9,U199:U221)</f>
        <v>0</v>
      </c>
      <c r="V198">
        <v>0</v>
      </c>
    </row>
    <row r="199" spans="2:22" ht="24" x14ac:dyDescent="0.25">
      <c r="B199" s="69" t="s">
        <v>39</v>
      </c>
      <c r="C199" s="34" t="s">
        <v>478</v>
      </c>
      <c r="D199" s="35" t="s">
        <v>479</v>
      </c>
      <c r="E199" s="35" t="s">
        <v>480</v>
      </c>
      <c r="F199" s="36" t="s">
        <v>43</v>
      </c>
      <c r="G199" s="37">
        <v>4</v>
      </c>
      <c r="H199" s="22">
        <v>2469.9</v>
      </c>
      <c r="I199" s="22">
        <f t="shared" ref="I199:I221" si="201">ROUND(G199*H199,2)</f>
        <v>9879.6</v>
      </c>
      <c r="J199" s="22"/>
      <c r="K199" s="22">
        <f t="shared" ref="K199:K203" si="202">ROUND($H199*J199,2)</f>
        <v>0</v>
      </c>
      <c r="L199" s="22">
        <v>0</v>
      </c>
      <c r="M199" s="22">
        <f t="shared" ref="M199:M221" si="203">ROUND($H199*L199,2)</f>
        <v>0</v>
      </c>
      <c r="N199" s="22">
        <v>4</v>
      </c>
      <c r="O199" s="22">
        <f t="shared" ref="O199:O221" si="204">ROUND($H199*N199,2)</f>
        <v>9879.6</v>
      </c>
      <c r="P199" s="22"/>
      <c r="Q199" s="22">
        <f t="shared" ref="Q199:Q221" si="205">ROUND($H199*P199,2)</f>
        <v>0</v>
      </c>
      <c r="R199" s="22">
        <f t="shared" ref="R199:R221" si="206">J199+L199+N199+P199</f>
        <v>4</v>
      </c>
      <c r="S199" s="22">
        <f t="shared" ref="S199:S221" si="207">+M199+K199+O199+Q199</f>
        <v>9879.6</v>
      </c>
      <c r="T199" s="22">
        <f t="shared" ref="T199:T221" si="208">G199-R199</f>
        <v>0</v>
      </c>
      <c r="U199" s="85">
        <f t="shared" ref="U199:U221" si="209">I199-S199</f>
        <v>0</v>
      </c>
      <c r="V199">
        <v>0</v>
      </c>
    </row>
    <row r="200" spans="2:22" ht="24" x14ac:dyDescent="0.25">
      <c r="B200" s="69" t="s">
        <v>39</v>
      </c>
      <c r="C200" s="34" t="s">
        <v>481</v>
      </c>
      <c r="D200" s="35" t="s">
        <v>482</v>
      </c>
      <c r="E200" s="35" t="s">
        <v>483</v>
      </c>
      <c r="F200" s="36" t="s">
        <v>47</v>
      </c>
      <c r="G200" s="37">
        <v>0</v>
      </c>
      <c r="H200" s="22">
        <v>115.64399999999999</v>
      </c>
      <c r="I200" s="22">
        <f t="shared" si="201"/>
        <v>0</v>
      </c>
      <c r="J200" s="22"/>
      <c r="K200" s="22">
        <f t="shared" si="202"/>
        <v>0</v>
      </c>
      <c r="L200" s="22">
        <v>0</v>
      </c>
      <c r="M200" s="22">
        <f t="shared" si="203"/>
        <v>0</v>
      </c>
      <c r="N200" s="22">
        <v>0</v>
      </c>
      <c r="O200" s="22">
        <f t="shared" si="204"/>
        <v>0</v>
      </c>
      <c r="P200" s="22">
        <v>0</v>
      </c>
      <c r="Q200" s="22">
        <f t="shared" si="205"/>
        <v>0</v>
      </c>
      <c r="R200" s="22">
        <f t="shared" si="206"/>
        <v>0</v>
      </c>
      <c r="S200" s="22">
        <f t="shared" si="207"/>
        <v>0</v>
      </c>
      <c r="T200" s="22">
        <f t="shared" si="208"/>
        <v>0</v>
      </c>
      <c r="U200" s="85">
        <f t="shared" si="209"/>
        <v>0</v>
      </c>
      <c r="V200">
        <v>0</v>
      </c>
    </row>
    <row r="201" spans="2:22" ht="24" x14ac:dyDescent="0.25">
      <c r="B201" s="69" t="s">
        <v>39</v>
      </c>
      <c r="C201" s="34" t="s">
        <v>484</v>
      </c>
      <c r="D201" s="35" t="s">
        <v>485</v>
      </c>
      <c r="E201" s="35" t="s">
        <v>486</v>
      </c>
      <c r="F201" s="36" t="s">
        <v>122</v>
      </c>
      <c r="G201" s="37">
        <v>0.15359999999999996</v>
      </c>
      <c r="H201" s="22">
        <v>2553.2399999999998</v>
      </c>
      <c r="I201" s="22">
        <f t="shared" si="201"/>
        <v>392.18</v>
      </c>
      <c r="J201" s="22"/>
      <c r="K201" s="22">
        <f t="shared" si="202"/>
        <v>0</v>
      </c>
      <c r="L201" s="22">
        <v>0</v>
      </c>
      <c r="M201" s="22">
        <f t="shared" si="203"/>
        <v>0</v>
      </c>
      <c r="N201" s="22">
        <v>0.15360000000000001</v>
      </c>
      <c r="O201" s="22">
        <f t="shared" si="204"/>
        <v>392.18</v>
      </c>
      <c r="P201" s="22"/>
      <c r="Q201" s="22">
        <f t="shared" si="205"/>
        <v>0</v>
      </c>
      <c r="R201" s="22">
        <f t="shared" si="206"/>
        <v>0.15360000000000001</v>
      </c>
      <c r="S201" s="22">
        <f t="shared" si="207"/>
        <v>392.18</v>
      </c>
      <c r="T201" s="22">
        <f t="shared" si="208"/>
        <v>0</v>
      </c>
      <c r="U201" s="85">
        <f t="shared" si="209"/>
        <v>0</v>
      </c>
      <c r="V201">
        <v>0</v>
      </c>
    </row>
    <row r="202" spans="2:22" ht="24" x14ac:dyDescent="0.25">
      <c r="B202" s="69" t="s">
        <v>39</v>
      </c>
      <c r="C202" s="34" t="s">
        <v>487</v>
      </c>
      <c r="D202" s="35" t="s">
        <v>488</v>
      </c>
      <c r="E202" s="35" t="s">
        <v>489</v>
      </c>
      <c r="F202" s="36" t="s">
        <v>43</v>
      </c>
      <c r="G202" s="37">
        <v>0</v>
      </c>
      <c r="H202" s="22">
        <v>1415.4959999999999</v>
      </c>
      <c r="I202" s="22">
        <f t="shared" si="201"/>
        <v>0</v>
      </c>
      <c r="J202" s="22"/>
      <c r="K202" s="22">
        <f t="shared" si="202"/>
        <v>0</v>
      </c>
      <c r="L202" s="22">
        <v>0</v>
      </c>
      <c r="M202" s="22">
        <f t="shared" si="203"/>
        <v>0</v>
      </c>
      <c r="N202" s="22">
        <v>0</v>
      </c>
      <c r="O202" s="22">
        <f t="shared" si="204"/>
        <v>0</v>
      </c>
      <c r="P202" s="22">
        <v>0</v>
      </c>
      <c r="Q202" s="22">
        <f t="shared" si="205"/>
        <v>0</v>
      </c>
      <c r="R202" s="22">
        <f t="shared" si="206"/>
        <v>0</v>
      </c>
      <c r="S202" s="22">
        <f t="shared" si="207"/>
        <v>0</v>
      </c>
      <c r="T202" s="22">
        <f t="shared" si="208"/>
        <v>0</v>
      </c>
      <c r="U202" s="85">
        <f t="shared" si="209"/>
        <v>0</v>
      </c>
      <c r="V202">
        <v>0</v>
      </c>
    </row>
    <row r="203" spans="2:22" ht="24" x14ac:dyDescent="0.25">
      <c r="B203" s="69" t="s">
        <v>39</v>
      </c>
      <c r="C203" s="34" t="s">
        <v>490</v>
      </c>
      <c r="D203" s="35" t="s">
        <v>491</v>
      </c>
      <c r="E203" s="35" t="s">
        <v>492</v>
      </c>
      <c r="F203" s="36" t="s">
        <v>43</v>
      </c>
      <c r="G203" s="37">
        <v>0</v>
      </c>
      <c r="H203" s="22">
        <v>1384.6560000000002</v>
      </c>
      <c r="I203" s="22">
        <f t="shared" si="201"/>
        <v>0</v>
      </c>
      <c r="J203" s="22"/>
      <c r="K203" s="22">
        <f t="shared" si="202"/>
        <v>0</v>
      </c>
      <c r="L203" s="22">
        <v>0</v>
      </c>
      <c r="M203" s="22">
        <f t="shared" si="203"/>
        <v>0</v>
      </c>
      <c r="N203" s="22">
        <v>0</v>
      </c>
      <c r="O203" s="22">
        <f t="shared" si="204"/>
        <v>0</v>
      </c>
      <c r="P203" s="22">
        <v>0</v>
      </c>
      <c r="Q203" s="22">
        <f t="shared" si="205"/>
        <v>0</v>
      </c>
      <c r="R203" s="22">
        <f t="shared" si="206"/>
        <v>0</v>
      </c>
      <c r="S203" s="22">
        <f t="shared" si="207"/>
        <v>0</v>
      </c>
      <c r="T203" s="22">
        <f t="shared" si="208"/>
        <v>0</v>
      </c>
      <c r="U203" s="85">
        <f t="shared" si="209"/>
        <v>0</v>
      </c>
      <c r="V203">
        <v>0</v>
      </c>
    </row>
    <row r="204" spans="2:22" ht="36" x14ac:dyDescent="0.25">
      <c r="B204" s="72" t="s">
        <v>23</v>
      </c>
      <c r="C204" s="34" t="s">
        <v>493</v>
      </c>
      <c r="D204" s="35" t="s">
        <v>494</v>
      </c>
      <c r="E204" s="35" t="s">
        <v>495</v>
      </c>
      <c r="F204" s="36" t="s">
        <v>75</v>
      </c>
      <c r="G204" s="37">
        <v>0</v>
      </c>
      <c r="H204" s="22">
        <v>2264.1239999999998</v>
      </c>
      <c r="I204" s="22">
        <f t="shared" si="201"/>
        <v>0</v>
      </c>
      <c r="J204" s="22"/>
      <c r="K204" s="37">
        <f>+J204*H204</f>
        <v>0</v>
      </c>
      <c r="L204" s="22">
        <v>0</v>
      </c>
      <c r="M204" s="22">
        <f t="shared" si="203"/>
        <v>0</v>
      </c>
      <c r="N204" s="22">
        <v>0</v>
      </c>
      <c r="O204" s="22">
        <f t="shared" si="204"/>
        <v>0</v>
      </c>
      <c r="P204" s="22">
        <v>0</v>
      </c>
      <c r="Q204" s="22">
        <f t="shared" si="205"/>
        <v>0</v>
      </c>
      <c r="R204" s="22">
        <f t="shared" si="206"/>
        <v>0</v>
      </c>
      <c r="S204" s="22">
        <f t="shared" si="207"/>
        <v>0</v>
      </c>
      <c r="T204" s="22">
        <f t="shared" si="208"/>
        <v>0</v>
      </c>
      <c r="U204" s="85">
        <f t="shared" si="209"/>
        <v>0</v>
      </c>
      <c r="V204">
        <v>0</v>
      </c>
    </row>
    <row r="205" spans="2:22" ht="24" x14ac:dyDescent="0.25">
      <c r="B205" s="72" t="s">
        <v>23</v>
      </c>
      <c r="C205" s="34" t="s">
        <v>496</v>
      </c>
      <c r="D205" s="35" t="s">
        <v>497</v>
      </c>
      <c r="E205" s="35" t="s">
        <v>498</v>
      </c>
      <c r="F205" s="36" t="s">
        <v>75</v>
      </c>
      <c r="G205" s="37">
        <v>0</v>
      </c>
      <c r="H205" s="22">
        <v>708.66</v>
      </c>
      <c r="I205" s="22">
        <f t="shared" si="201"/>
        <v>0</v>
      </c>
      <c r="J205" s="22"/>
      <c r="K205" s="37">
        <f>+J205*H205</f>
        <v>0</v>
      </c>
      <c r="L205" s="22">
        <v>0</v>
      </c>
      <c r="M205" s="22">
        <f t="shared" si="203"/>
        <v>0</v>
      </c>
      <c r="N205" s="22">
        <v>0</v>
      </c>
      <c r="O205" s="22">
        <f t="shared" si="204"/>
        <v>0</v>
      </c>
      <c r="P205" s="22">
        <v>0</v>
      </c>
      <c r="Q205" s="22">
        <f t="shared" si="205"/>
        <v>0</v>
      </c>
      <c r="R205" s="22">
        <f t="shared" si="206"/>
        <v>0</v>
      </c>
      <c r="S205" s="22">
        <f t="shared" si="207"/>
        <v>0</v>
      </c>
      <c r="T205" s="22">
        <f t="shared" si="208"/>
        <v>0</v>
      </c>
      <c r="U205" s="85">
        <f t="shared" si="209"/>
        <v>0</v>
      </c>
      <c r="V205">
        <v>0</v>
      </c>
    </row>
    <row r="206" spans="2:22" ht="36" x14ac:dyDescent="0.25">
      <c r="B206" s="72" t="s">
        <v>134</v>
      </c>
      <c r="C206" s="34" t="s">
        <v>499</v>
      </c>
      <c r="D206" s="35" t="s">
        <v>500</v>
      </c>
      <c r="E206" s="35" t="s">
        <v>501</v>
      </c>
      <c r="F206" s="36" t="s">
        <v>75</v>
      </c>
      <c r="G206" s="37">
        <v>0</v>
      </c>
      <c r="H206" s="22">
        <v>1376.0039999999999</v>
      </c>
      <c r="I206" s="22">
        <f t="shared" si="201"/>
        <v>0</v>
      </c>
      <c r="J206" s="22"/>
      <c r="K206" s="37">
        <f>+J206*H206</f>
        <v>0</v>
      </c>
      <c r="L206" s="22">
        <v>0</v>
      </c>
      <c r="M206" s="22">
        <f t="shared" si="203"/>
        <v>0</v>
      </c>
      <c r="N206" s="22">
        <v>0</v>
      </c>
      <c r="O206" s="22">
        <f t="shared" si="204"/>
        <v>0</v>
      </c>
      <c r="P206" s="22">
        <v>0</v>
      </c>
      <c r="Q206" s="22">
        <f t="shared" si="205"/>
        <v>0</v>
      </c>
      <c r="R206" s="22">
        <f t="shared" si="206"/>
        <v>0</v>
      </c>
      <c r="S206" s="22">
        <f t="shared" si="207"/>
        <v>0</v>
      </c>
      <c r="T206" s="22">
        <f t="shared" si="208"/>
        <v>0</v>
      </c>
      <c r="U206" s="85">
        <f t="shared" si="209"/>
        <v>0</v>
      </c>
      <c r="V206">
        <v>0</v>
      </c>
    </row>
    <row r="207" spans="2:22" ht="24" x14ac:dyDescent="0.25">
      <c r="B207" s="69" t="s">
        <v>39</v>
      </c>
      <c r="C207" s="34" t="s">
        <v>502</v>
      </c>
      <c r="D207" s="35" t="s">
        <v>503</v>
      </c>
      <c r="E207" s="35" t="s">
        <v>504</v>
      </c>
      <c r="F207" s="36" t="s">
        <v>75</v>
      </c>
      <c r="G207" s="37">
        <v>0</v>
      </c>
      <c r="H207" s="22">
        <v>388.81199999999995</v>
      </c>
      <c r="I207" s="22">
        <f t="shared" si="201"/>
        <v>0</v>
      </c>
      <c r="J207" s="22"/>
      <c r="K207" s="37">
        <f>+J207*H207</f>
        <v>0</v>
      </c>
      <c r="L207" s="22">
        <v>0</v>
      </c>
      <c r="M207" s="22">
        <f t="shared" si="203"/>
        <v>0</v>
      </c>
      <c r="N207" s="22">
        <v>0</v>
      </c>
      <c r="O207" s="22">
        <f t="shared" si="204"/>
        <v>0</v>
      </c>
      <c r="P207" s="22">
        <v>0</v>
      </c>
      <c r="Q207" s="22">
        <f t="shared" si="205"/>
        <v>0</v>
      </c>
      <c r="R207" s="22">
        <f t="shared" si="206"/>
        <v>0</v>
      </c>
      <c r="S207" s="22">
        <f t="shared" si="207"/>
        <v>0</v>
      </c>
      <c r="T207" s="22">
        <f t="shared" si="208"/>
        <v>0</v>
      </c>
      <c r="U207" s="85">
        <f t="shared" si="209"/>
        <v>0</v>
      </c>
      <c r="V207">
        <v>0</v>
      </c>
    </row>
    <row r="208" spans="2:22" ht="48" x14ac:dyDescent="0.25">
      <c r="B208" s="72" t="s">
        <v>23</v>
      </c>
      <c r="C208" s="34" t="s">
        <v>505</v>
      </c>
      <c r="D208" s="35" t="s">
        <v>506</v>
      </c>
      <c r="E208" s="35" t="s">
        <v>507</v>
      </c>
      <c r="F208" s="36" t="s">
        <v>420</v>
      </c>
      <c r="G208" s="37">
        <v>0</v>
      </c>
      <c r="H208" s="22">
        <v>1561.3680000000002</v>
      </c>
      <c r="I208" s="22">
        <f t="shared" si="201"/>
        <v>0</v>
      </c>
      <c r="J208" s="22"/>
      <c r="K208" s="37">
        <f>+J208*H208</f>
        <v>0</v>
      </c>
      <c r="L208" s="22">
        <v>0</v>
      </c>
      <c r="M208" s="22">
        <f t="shared" si="203"/>
        <v>0</v>
      </c>
      <c r="N208" s="22">
        <v>0</v>
      </c>
      <c r="O208" s="22">
        <f t="shared" si="204"/>
        <v>0</v>
      </c>
      <c r="P208" s="22">
        <v>0</v>
      </c>
      <c r="Q208" s="22">
        <f t="shared" si="205"/>
        <v>0</v>
      </c>
      <c r="R208" s="22">
        <f t="shared" si="206"/>
        <v>0</v>
      </c>
      <c r="S208" s="22">
        <f t="shared" si="207"/>
        <v>0</v>
      </c>
      <c r="T208" s="22">
        <f t="shared" si="208"/>
        <v>0</v>
      </c>
      <c r="U208" s="85">
        <f t="shared" si="209"/>
        <v>0</v>
      </c>
      <c r="V208">
        <v>0</v>
      </c>
    </row>
    <row r="209" spans="2:22" ht="24" x14ac:dyDescent="0.25">
      <c r="B209" s="72" t="s">
        <v>23</v>
      </c>
      <c r="C209" s="34" t="s">
        <v>508</v>
      </c>
      <c r="D209" s="35" t="s">
        <v>509</v>
      </c>
      <c r="E209" s="35" t="s">
        <v>510</v>
      </c>
      <c r="F209" s="36" t="s">
        <v>449</v>
      </c>
      <c r="G209" s="37">
        <v>318.15899999999999</v>
      </c>
      <c r="H209" s="22">
        <v>622.75200000000007</v>
      </c>
      <c r="I209" s="22">
        <f t="shared" si="201"/>
        <v>198134.15</v>
      </c>
      <c r="J209" s="22"/>
      <c r="K209" s="22">
        <f t="shared" ref="K209:K221" si="210">ROUND($H209*J209,2)</f>
        <v>0</v>
      </c>
      <c r="L209" s="22">
        <v>0</v>
      </c>
      <c r="M209" s="22">
        <f t="shared" si="203"/>
        <v>0</v>
      </c>
      <c r="N209" s="22">
        <v>318.15899999999999</v>
      </c>
      <c r="O209" s="22">
        <f t="shared" si="204"/>
        <v>198134.15</v>
      </c>
      <c r="P209" s="22"/>
      <c r="Q209" s="22">
        <f t="shared" si="205"/>
        <v>0</v>
      </c>
      <c r="R209" s="22">
        <f t="shared" si="206"/>
        <v>318.15899999999999</v>
      </c>
      <c r="S209" s="22">
        <f t="shared" si="207"/>
        <v>198134.15</v>
      </c>
      <c r="T209" s="22">
        <f t="shared" si="208"/>
        <v>0</v>
      </c>
      <c r="U209" s="85">
        <f t="shared" si="209"/>
        <v>0</v>
      </c>
      <c r="V209">
        <v>0</v>
      </c>
    </row>
    <row r="210" spans="2:22" ht="24" x14ac:dyDescent="0.25">
      <c r="B210" s="72" t="s">
        <v>23</v>
      </c>
      <c r="C210" s="34" t="s">
        <v>511</v>
      </c>
      <c r="D210" s="35" t="s">
        <v>512</v>
      </c>
      <c r="E210" s="35" t="s">
        <v>513</v>
      </c>
      <c r="F210" s="36" t="s">
        <v>75</v>
      </c>
      <c r="G210" s="37">
        <v>468</v>
      </c>
      <c r="H210" s="22">
        <v>90.455999999999989</v>
      </c>
      <c r="I210" s="22">
        <f t="shared" si="201"/>
        <v>42333.41</v>
      </c>
      <c r="J210" s="22"/>
      <c r="K210" s="22">
        <f t="shared" si="210"/>
        <v>0</v>
      </c>
      <c r="L210" s="22">
        <v>0</v>
      </c>
      <c r="M210" s="22">
        <f t="shared" si="203"/>
        <v>0</v>
      </c>
      <c r="N210" s="22">
        <v>468</v>
      </c>
      <c r="O210" s="22">
        <f t="shared" si="204"/>
        <v>42333.41</v>
      </c>
      <c r="P210" s="22"/>
      <c r="Q210" s="22">
        <f t="shared" si="205"/>
        <v>0</v>
      </c>
      <c r="R210" s="22">
        <f t="shared" si="206"/>
        <v>468</v>
      </c>
      <c r="S210" s="22">
        <f t="shared" si="207"/>
        <v>42333.41</v>
      </c>
      <c r="T210" s="22">
        <f t="shared" si="208"/>
        <v>0</v>
      </c>
      <c r="U210" s="85">
        <f t="shared" si="209"/>
        <v>0</v>
      </c>
      <c r="V210">
        <v>0</v>
      </c>
    </row>
    <row r="211" spans="2:22" ht="84" x14ac:dyDescent="0.25">
      <c r="B211" s="69" t="s">
        <v>39</v>
      </c>
      <c r="C211" s="34" t="s">
        <v>514</v>
      </c>
      <c r="D211" s="35" t="s">
        <v>515</v>
      </c>
      <c r="E211" s="35" t="s">
        <v>516</v>
      </c>
      <c r="F211" s="36" t="s">
        <v>75</v>
      </c>
      <c r="G211" s="37">
        <v>97.759999999999991</v>
      </c>
      <c r="H211" s="22">
        <v>473.86799999999994</v>
      </c>
      <c r="I211" s="22">
        <f t="shared" si="201"/>
        <v>46325.34</v>
      </c>
      <c r="J211" s="22"/>
      <c r="K211" s="22">
        <f t="shared" si="210"/>
        <v>0</v>
      </c>
      <c r="L211" s="22">
        <v>0</v>
      </c>
      <c r="M211" s="22">
        <f t="shared" si="203"/>
        <v>0</v>
      </c>
      <c r="N211" s="22"/>
      <c r="O211" s="22">
        <f t="shared" si="204"/>
        <v>0</v>
      </c>
      <c r="P211" s="22">
        <v>97.759999999999991</v>
      </c>
      <c r="Q211" s="22">
        <f t="shared" si="205"/>
        <v>46325.34</v>
      </c>
      <c r="R211" s="22">
        <f t="shared" si="206"/>
        <v>97.759999999999991</v>
      </c>
      <c r="S211" s="22">
        <f t="shared" si="207"/>
        <v>46325.34</v>
      </c>
      <c r="T211" s="22">
        <f t="shared" si="208"/>
        <v>0</v>
      </c>
      <c r="U211" s="85">
        <f t="shared" si="209"/>
        <v>0</v>
      </c>
      <c r="V211">
        <v>0</v>
      </c>
    </row>
    <row r="212" spans="2:22" ht="36" x14ac:dyDescent="0.25">
      <c r="B212" s="69" t="s">
        <v>23</v>
      </c>
      <c r="C212" s="34" t="s">
        <v>1594</v>
      </c>
      <c r="D212" s="35" t="s">
        <v>1595</v>
      </c>
      <c r="E212" s="35" t="s">
        <v>1596</v>
      </c>
      <c r="F212" s="135" t="s">
        <v>43</v>
      </c>
      <c r="G212" s="37">
        <v>1</v>
      </c>
      <c r="H212" s="22">
        <v>3014.04</v>
      </c>
      <c r="I212" s="22">
        <f t="shared" si="201"/>
        <v>3014.04</v>
      </c>
      <c r="J212" s="22"/>
      <c r="K212" s="22">
        <f t="shared" si="210"/>
        <v>0</v>
      </c>
      <c r="L212" s="22">
        <v>0</v>
      </c>
      <c r="M212" s="22">
        <f t="shared" si="203"/>
        <v>0</v>
      </c>
      <c r="N212" s="22"/>
      <c r="O212" s="22">
        <f t="shared" si="204"/>
        <v>0</v>
      </c>
      <c r="P212" s="22">
        <v>1</v>
      </c>
      <c r="Q212" s="22">
        <f t="shared" si="205"/>
        <v>3014.04</v>
      </c>
      <c r="R212" s="22">
        <f t="shared" si="206"/>
        <v>1</v>
      </c>
      <c r="S212" s="22">
        <f t="shared" si="207"/>
        <v>3014.04</v>
      </c>
      <c r="T212" s="22">
        <f t="shared" si="208"/>
        <v>0</v>
      </c>
      <c r="U212" s="85">
        <f t="shared" si="209"/>
        <v>0</v>
      </c>
    </row>
    <row r="213" spans="2:22" ht="36" x14ac:dyDescent="0.25">
      <c r="B213" s="69" t="s">
        <v>23</v>
      </c>
      <c r="C213" s="34" t="s">
        <v>1597</v>
      </c>
      <c r="D213" s="35" t="s">
        <v>1598</v>
      </c>
      <c r="E213" s="35" t="s">
        <v>1599</v>
      </c>
      <c r="F213" s="135" t="s">
        <v>43</v>
      </c>
      <c r="G213" s="37">
        <v>1</v>
      </c>
      <c r="H213" s="22">
        <v>3694.7599999999998</v>
      </c>
      <c r="I213" s="22">
        <f t="shared" si="201"/>
        <v>3694.76</v>
      </c>
      <c r="J213" s="22"/>
      <c r="K213" s="22">
        <f t="shared" si="210"/>
        <v>0</v>
      </c>
      <c r="L213" s="22">
        <v>0</v>
      </c>
      <c r="M213" s="22">
        <f t="shared" si="203"/>
        <v>0</v>
      </c>
      <c r="N213" s="22"/>
      <c r="O213" s="22">
        <f t="shared" si="204"/>
        <v>0</v>
      </c>
      <c r="P213" s="22">
        <v>1</v>
      </c>
      <c r="Q213" s="22">
        <f t="shared" si="205"/>
        <v>3694.76</v>
      </c>
      <c r="R213" s="22">
        <f t="shared" si="206"/>
        <v>1</v>
      </c>
      <c r="S213" s="22">
        <f t="shared" si="207"/>
        <v>3694.76</v>
      </c>
      <c r="T213" s="22">
        <f t="shared" si="208"/>
        <v>0</v>
      </c>
      <c r="U213" s="85">
        <f t="shared" si="209"/>
        <v>0</v>
      </c>
    </row>
    <row r="214" spans="2:22" ht="36" x14ac:dyDescent="0.25">
      <c r="B214" s="69" t="s">
        <v>23</v>
      </c>
      <c r="C214" s="34" t="s">
        <v>1600</v>
      </c>
      <c r="D214" s="35" t="s">
        <v>1601</v>
      </c>
      <c r="E214" s="35" t="s">
        <v>1602</v>
      </c>
      <c r="F214" s="135" t="s">
        <v>43</v>
      </c>
      <c r="G214" s="37">
        <v>1</v>
      </c>
      <c r="H214" s="22">
        <v>3588.37</v>
      </c>
      <c r="I214" s="22">
        <f t="shared" si="201"/>
        <v>3588.37</v>
      </c>
      <c r="J214" s="22"/>
      <c r="K214" s="22">
        <f t="shared" si="210"/>
        <v>0</v>
      </c>
      <c r="L214" s="22">
        <v>0</v>
      </c>
      <c r="M214" s="22">
        <f t="shared" si="203"/>
        <v>0</v>
      </c>
      <c r="N214" s="22"/>
      <c r="O214" s="22">
        <f t="shared" si="204"/>
        <v>0</v>
      </c>
      <c r="P214" s="22">
        <v>1</v>
      </c>
      <c r="Q214" s="22">
        <f t="shared" si="205"/>
        <v>3588.37</v>
      </c>
      <c r="R214" s="22">
        <f t="shared" si="206"/>
        <v>1</v>
      </c>
      <c r="S214" s="22">
        <f t="shared" si="207"/>
        <v>3588.37</v>
      </c>
      <c r="T214" s="22">
        <f t="shared" si="208"/>
        <v>0</v>
      </c>
      <c r="U214" s="85">
        <f t="shared" si="209"/>
        <v>0</v>
      </c>
    </row>
    <row r="215" spans="2:22" ht="36" x14ac:dyDescent="0.25">
      <c r="B215" s="69" t="s">
        <v>23</v>
      </c>
      <c r="C215" s="34" t="s">
        <v>1603</v>
      </c>
      <c r="D215" s="35" t="s">
        <v>1604</v>
      </c>
      <c r="E215" s="35" t="s">
        <v>1605</v>
      </c>
      <c r="F215" s="135" t="s">
        <v>43</v>
      </c>
      <c r="G215" s="37">
        <v>1</v>
      </c>
      <c r="H215" s="22">
        <v>3047.13</v>
      </c>
      <c r="I215" s="22">
        <f t="shared" si="201"/>
        <v>3047.13</v>
      </c>
      <c r="J215" s="22"/>
      <c r="K215" s="22">
        <f t="shared" si="210"/>
        <v>0</v>
      </c>
      <c r="L215" s="22">
        <v>0</v>
      </c>
      <c r="M215" s="22">
        <f t="shared" si="203"/>
        <v>0</v>
      </c>
      <c r="N215" s="22"/>
      <c r="O215" s="22">
        <f t="shared" si="204"/>
        <v>0</v>
      </c>
      <c r="P215" s="22">
        <v>1</v>
      </c>
      <c r="Q215" s="22">
        <f t="shared" si="205"/>
        <v>3047.13</v>
      </c>
      <c r="R215" s="22">
        <f t="shared" si="206"/>
        <v>1</v>
      </c>
      <c r="S215" s="22">
        <f t="shared" si="207"/>
        <v>3047.13</v>
      </c>
      <c r="T215" s="22">
        <f t="shared" si="208"/>
        <v>0</v>
      </c>
      <c r="U215" s="85">
        <f t="shared" si="209"/>
        <v>0</v>
      </c>
    </row>
    <row r="216" spans="2:22" ht="36" x14ac:dyDescent="0.25">
      <c r="B216" s="69" t="s">
        <v>23</v>
      </c>
      <c r="C216" s="34" t="s">
        <v>1606</v>
      </c>
      <c r="D216" s="35" t="s">
        <v>1607</v>
      </c>
      <c r="E216" s="35" t="s">
        <v>1608</v>
      </c>
      <c r="F216" s="135" t="s">
        <v>43</v>
      </c>
      <c r="G216" s="37">
        <v>1</v>
      </c>
      <c r="H216" s="22">
        <v>3087.46</v>
      </c>
      <c r="I216" s="22">
        <f t="shared" si="201"/>
        <v>3087.46</v>
      </c>
      <c r="J216" s="22"/>
      <c r="K216" s="22">
        <f t="shared" si="210"/>
        <v>0</v>
      </c>
      <c r="L216" s="22">
        <v>0</v>
      </c>
      <c r="M216" s="22">
        <f t="shared" si="203"/>
        <v>0</v>
      </c>
      <c r="N216" s="22"/>
      <c r="O216" s="22">
        <f t="shared" si="204"/>
        <v>0</v>
      </c>
      <c r="P216" s="22">
        <v>1</v>
      </c>
      <c r="Q216" s="22">
        <f t="shared" si="205"/>
        <v>3087.46</v>
      </c>
      <c r="R216" s="22">
        <f t="shared" si="206"/>
        <v>1</v>
      </c>
      <c r="S216" s="22">
        <f t="shared" si="207"/>
        <v>3087.46</v>
      </c>
      <c r="T216" s="22">
        <f t="shared" si="208"/>
        <v>0</v>
      </c>
      <c r="U216" s="85">
        <f t="shared" si="209"/>
        <v>0</v>
      </c>
    </row>
    <row r="217" spans="2:22" ht="36" x14ac:dyDescent="0.25">
      <c r="B217" s="69" t="s">
        <v>23</v>
      </c>
      <c r="C217" s="34" t="s">
        <v>1609</v>
      </c>
      <c r="D217" s="35" t="s">
        <v>1610</v>
      </c>
      <c r="E217" s="35" t="s">
        <v>1611</v>
      </c>
      <c r="F217" s="135" t="s">
        <v>43</v>
      </c>
      <c r="G217" s="37">
        <v>1</v>
      </c>
      <c r="H217" s="22">
        <v>3249.29</v>
      </c>
      <c r="I217" s="22">
        <f t="shared" si="201"/>
        <v>3249.29</v>
      </c>
      <c r="J217" s="22"/>
      <c r="K217" s="22">
        <f t="shared" si="210"/>
        <v>0</v>
      </c>
      <c r="L217" s="22">
        <v>0</v>
      </c>
      <c r="M217" s="22">
        <f t="shared" si="203"/>
        <v>0</v>
      </c>
      <c r="N217" s="22"/>
      <c r="O217" s="22">
        <f t="shared" si="204"/>
        <v>0</v>
      </c>
      <c r="P217" s="22">
        <v>1</v>
      </c>
      <c r="Q217" s="22">
        <f t="shared" si="205"/>
        <v>3249.29</v>
      </c>
      <c r="R217" s="22">
        <f t="shared" si="206"/>
        <v>1</v>
      </c>
      <c r="S217" s="22">
        <f t="shared" si="207"/>
        <v>3249.29</v>
      </c>
      <c r="T217" s="22">
        <f t="shared" si="208"/>
        <v>0</v>
      </c>
      <c r="U217" s="85">
        <f t="shared" si="209"/>
        <v>0</v>
      </c>
    </row>
    <row r="218" spans="2:22" ht="24" x14ac:dyDescent="0.25">
      <c r="B218" s="69" t="s">
        <v>23</v>
      </c>
      <c r="C218" s="34" t="s">
        <v>1612</v>
      </c>
      <c r="D218" s="35" t="s">
        <v>1613</v>
      </c>
      <c r="E218" s="35" t="s">
        <v>1614</v>
      </c>
      <c r="F218" s="135" t="s">
        <v>374</v>
      </c>
      <c r="G218" s="37">
        <v>30.210276999999998</v>
      </c>
      <c r="H218" s="22">
        <v>843.09</v>
      </c>
      <c r="I218" s="22">
        <f t="shared" si="201"/>
        <v>25469.98</v>
      </c>
      <c r="J218" s="22"/>
      <c r="K218" s="22">
        <f t="shared" si="210"/>
        <v>0</v>
      </c>
      <c r="L218" s="22">
        <v>0</v>
      </c>
      <c r="M218" s="22">
        <f t="shared" si="203"/>
        <v>0</v>
      </c>
      <c r="N218" s="22"/>
      <c r="O218" s="22">
        <f t="shared" si="204"/>
        <v>0</v>
      </c>
      <c r="P218" s="22">
        <v>30.210276999999998</v>
      </c>
      <c r="Q218" s="22">
        <f t="shared" si="205"/>
        <v>25469.98</v>
      </c>
      <c r="R218" s="22">
        <f t="shared" si="206"/>
        <v>30.210276999999998</v>
      </c>
      <c r="S218" s="22">
        <f t="shared" si="207"/>
        <v>25469.98</v>
      </c>
      <c r="T218" s="22">
        <f t="shared" si="208"/>
        <v>0</v>
      </c>
      <c r="U218" s="85">
        <f t="shared" si="209"/>
        <v>0</v>
      </c>
    </row>
    <row r="219" spans="2:22" ht="36" x14ac:dyDescent="0.25">
      <c r="B219" s="69" t="s">
        <v>23</v>
      </c>
      <c r="C219" s="34" t="s">
        <v>1615</v>
      </c>
      <c r="D219" s="35" t="s">
        <v>1616</v>
      </c>
      <c r="E219" s="35" t="s">
        <v>1617</v>
      </c>
      <c r="F219" s="135" t="s">
        <v>374</v>
      </c>
      <c r="G219" s="37">
        <v>99.144000000000005</v>
      </c>
      <c r="H219" s="22">
        <v>2907.88</v>
      </c>
      <c r="I219" s="22">
        <f t="shared" si="201"/>
        <v>288298.84999999998</v>
      </c>
      <c r="J219" s="22"/>
      <c r="K219" s="22">
        <f t="shared" si="210"/>
        <v>0</v>
      </c>
      <c r="L219" s="22">
        <v>0</v>
      </c>
      <c r="M219" s="22">
        <f t="shared" si="203"/>
        <v>0</v>
      </c>
      <c r="N219" s="22"/>
      <c r="O219" s="22">
        <f t="shared" si="204"/>
        <v>0</v>
      </c>
      <c r="P219" s="22">
        <v>99.144000000000005</v>
      </c>
      <c r="Q219" s="22">
        <f t="shared" si="205"/>
        <v>288298.84999999998</v>
      </c>
      <c r="R219" s="22">
        <f t="shared" si="206"/>
        <v>99.144000000000005</v>
      </c>
      <c r="S219" s="22">
        <f t="shared" si="207"/>
        <v>288298.84999999998</v>
      </c>
      <c r="T219" s="22">
        <f t="shared" si="208"/>
        <v>0</v>
      </c>
      <c r="U219" s="85">
        <f t="shared" si="209"/>
        <v>0</v>
      </c>
    </row>
    <row r="220" spans="2:22" ht="24" x14ac:dyDescent="0.25">
      <c r="B220" s="69" t="s">
        <v>23</v>
      </c>
      <c r="C220" s="34" t="s">
        <v>1618</v>
      </c>
      <c r="D220" s="35" t="s">
        <v>1619</v>
      </c>
      <c r="E220" s="35" t="s">
        <v>1620</v>
      </c>
      <c r="F220" s="135" t="s">
        <v>374</v>
      </c>
      <c r="G220" s="37">
        <v>11.150399999999999</v>
      </c>
      <c r="H220" s="22">
        <v>963.56</v>
      </c>
      <c r="I220" s="22">
        <f t="shared" si="201"/>
        <v>10744.08</v>
      </c>
      <c r="J220" s="22"/>
      <c r="K220" s="22">
        <f t="shared" si="210"/>
        <v>0</v>
      </c>
      <c r="L220" s="22">
        <v>0</v>
      </c>
      <c r="M220" s="22">
        <f t="shared" si="203"/>
        <v>0</v>
      </c>
      <c r="N220" s="22"/>
      <c r="O220" s="22">
        <f t="shared" si="204"/>
        <v>0</v>
      </c>
      <c r="P220" s="22">
        <v>11.150399999999999</v>
      </c>
      <c r="Q220" s="22">
        <f t="shared" si="205"/>
        <v>10744.08</v>
      </c>
      <c r="R220" s="22">
        <f t="shared" si="206"/>
        <v>11.150399999999999</v>
      </c>
      <c r="S220" s="22">
        <f t="shared" si="207"/>
        <v>10744.08</v>
      </c>
      <c r="T220" s="22">
        <f t="shared" si="208"/>
        <v>0</v>
      </c>
      <c r="U220" s="85">
        <f t="shared" si="209"/>
        <v>0</v>
      </c>
    </row>
    <row r="221" spans="2:22" ht="24" x14ac:dyDescent="0.25">
      <c r="B221" s="69" t="s">
        <v>23</v>
      </c>
      <c r="C221" s="34" t="s">
        <v>1621</v>
      </c>
      <c r="D221" s="35" t="s">
        <v>1622</v>
      </c>
      <c r="E221" s="35" t="s">
        <v>1623</v>
      </c>
      <c r="F221" s="135" t="s">
        <v>374</v>
      </c>
      <c r="G221" s="37">
        <v>36.232100000000003</v>
      </c>
      <c r="H221" s="22">
        <v>3091.44</v>
      </c>
      <c r="I221" s="22">
        <f t="shared" si="201"/>
        <v>112009.36</v>
      </c>
      <c r="J221" s="22"/>
      <c r="K221" s="22">
        <f t="shared" si="210"/>
        <v>0</v>
      </c>
      <c r="L221" s="22">
        <v>0</v>
      </c>
      <c r="M221" s="22">
        <f t="shared" si="203"/>
        <v>0</v>
      </c>
      <c r="N221" s="22"/>
      <c r="O221" s="22">
        <f t="shared" si="204"/>
        <v>0</v>
      </c>
      <c r="P221" s="22">
        <v>36.232100000000003</v>
      </c>
      <c r="Q221" s="22">
        <f t="shared" si="205"/>
        <v>112009.36</v>
      </c>
      <c r="R221" s="22">
        <f t="shared" si="206"/>
        <v>36.232100000000003</v>
      </c>
      <c r="S221" s="22">
        <f t="shared" si="207"/>
        <v>112009.36</v>
      </c>
      <c r="T221" s="22">
        <f t="shared" si="208"/>
        <v>0</v>
      </c>
      <c r="U221" s="85">
        <f t="shared" si="209"/>
        <v>0</v>
      </c>
    </row>
    <row r="222" spans="2:22" x14ac:dyDescent="0.25">
      <c r="B222" s="71"/>
      <c r="C222" s="30"/>
      <c r="D222" s="31" t="s">
        <v>517</v>
      </c>
      <c r="E222" s="31" t="s">
        <v>518</v>
      </c>
      <c r="F222" s="32"/>
      <c r="G222" s="33">
        <v>0</v>
      </c>
      <c r="H222" s="33"/>
      <c r="I222" s="33">
        <f>SUBTOTAL(9,I223:I229)</f>
        <v>1988143.6300000001</v>
      </c>
      <c r="J222" s="33"/>
      <c r="K222" s="33">
        <f>SUBTOTAL(9,K223:K229)</f>
        <v>356709.36</v>
      </c>
      <c r="L222" s="33"/>
      <c r="M222" s="33">
        <f>SUBTOTAL(9,M223:M229)</f>
        <v>233058.58</v>
      </c>
      <c r="N222" s="33"/>
      <c r="O222" s="33">
        <f>SUBTOTAL(9,O223:O229)</f>
        <v>73586.23</v>
      </c>
      <c r="P222" s="33"/>
      <c r="Q222" s="33">
        <f>SUBTOTAL(9,Q223:Q229)</f>
        <v>1324789.6000000001</v>
      </c>
      <c r="R222" s="33"/>
      <c r="S222" s="33">
        <f>SUBTOTAL(9,S223:S229)</f>
        <v>1988143.77</v>
      </c>
      <c r="T222" s="33"/>
      <c r="U222" s="33">
        <f>SUBTOTAL(9,U223:U229)</f>
        <v>-0.14000000001396984</v>
      </c>
      <c r="V222">
        <v>0</v>
      </c>
    </row>
    <row r="223" spans="2:22" ht="24" x14ac:dyDescent="0.25">
      <c r="B223" s="72" t="s">
        <v>134</v>
      </c>
      <c r="C223" s="34" t="s">
        <v>519</v>
      </c>
      <c r="D223" s="35" t="s">
        <v>520</v>
      </c>
      <c r="E223" s="35" t="s">
        <v>521</v>
      </c>
      <c r="F223" s="36" t="s">
        <v>47</v>
      </c>
      <c r="G223" s="37">
        <v>0</v>
      </c>
      <c r="H223" s="22">
        <v>273.40800000000002</v>
      </c>
      <c r="I223" s="22">
        <f t="shared" ref="I223:I229" si="211">ROUND(G223*H223,2)</f>
        <v>0</v>
      </c>
      <c r="J223" s="22"/>
      <c r="K223" s="37">
        <f>+J223*H223</f>
        <v>0</v>
      </c>
      <c r="L223" s="22">
        <v>0</v>
      </c>
      <c r="M223" s="22">
        <f t="shared" ref="M223:M229" si="212">ROUND($H223*L223,2)</f>
        <v>0</v>
      </c>
      <c r="N223" s="22">
        <v>0</v>
      </c>
      <c r="O223" s="22">
        <f t="shared" ref="O223:O229" si="213">ROUND($H223*N223,2)</f>
        <v>0</v>
      </c>
      <c r="P223" s="22">
        <v>0</v>
      </c>
      <c r="Q223" s="22">
        <f t="shared" ref="Q223:Q229" si="214">ROUND($H223*P223,2)</f>
        <v>0</v>
      </c>
      <c r="R223" s="22">
        <f t="shared" ref="R223:R229" si="215">J223+L223+N223+P223</f>
        <v>0</v>
      </c>
      <c r="S223" s="22">
        <f t="shared" ref="S223:S229" si="216">+M223+K223+O223+Q223</f>
        <v>0</v>
      </c>
      <c r="T223" s="22">
        <f t="shared" ref="T223:T229" si="217">G223-R223</f>
        <v>0</v>
      </c>
      <c r="U223" s="85">
        <f t="shared" ref="U223:U229" si="218">I223-S223</f>
        <v>0</v>
      </c>
      <c r="V223">
        <v>0</v>
      </c>
    </row>
    <row r="224" spans="2:22" ht="36" x14ac:dyDescent="0.25">
      <c r="B224" s="72" t="s">
        <v>134</v>
      </c>
      <c r="C224" s="34" t="s">
        <v>522</v>
      </c>
      <c r="D224" s="35" t="s">
        <v>523</v>
      </c>
      <c r="E224" s="35" t="s">
        <v>524</v>
      </c>
      <c r="F224" s="36" t="s">
        <v>47</v>
      </c>
      <c r="G224" s="37">
        <v>2177.3875000000003</v>
      </c>
      <c r="H224" s="22">
        <v>258.28800000000001</v>
      </c>
      <c r="I224" s="22">
        <f t="shared" si="211"/>
        <v>562393.06000000006</v>
      </c>
      <c r="J224" s="22"/>
      <c r="K224" s="37">
        <f>+J224*H224</f>
        <v>0</v>
      </c>
      <c r="L224" s="22">
        <v>110.74000000000001</v>
      </c>
      <c r="M224" s="22">
        <f t="shared" si="212"/>
        <v>28602.81</v>
      </c>
      <c r="N224" s="22"/>
      <c r="O224" s="22">
        <f t="shared" si="213"/>
        <v>0</v>
      </c>
      <c r="P224" s="22">
        <v>2066.6475</v>
      </c>
      <c r="Q224" s="22">
        <f t="shared" si="214"/>
        <v>533790.25</v>
      </c>
      <c r="R224" s="22">
        <f t="shared" si="215"/>
        <v>2177.3874999999998</v>
      </c>
      <c r="S224" s="22">
        <f t="shared" si="216"/>
        <v>562393.06000000006</v>
      </c>
      <c r="T224" s="22">
        <f t="shared" si="217"/>
        <v>0</v>
      </c>
      <c r="U224" s="85">
        <f t="shared" si="218"/>
        <v>0</v>
      </c>
      <c r="V224">
        <v>110.74</v>
      </c>
    </row>
    <row r="225" spans="2:22" ht="48" x14ac:dyDescent="0.25">
      <c r="B225" s="69" t="s">
        <v>39</v>
      </c>
      <c r="C225" s="34" t="s">
        <v>525</v>
      </c>
      <c r="D225" s="35" t="s">
        <v>526</v>
      </c>
      <c r="E225" s="35" t="s">
        <v>527</v>
      </c>
      <c r="F225" s="36" t="s">
        <v>47</v>
      </c>
      <c r="G225" s="37">
        <v>791</v>
      </c>
      <c r="H225" s="22">
        <v>450.96</v>
      </c>
      <c r="I225" s="22">
        <f t="shared" si="211"/>
        <v>356709.36</v>
      </c>
      <c r="J225" s="22">
        <v>791</v>
      </c>
      <c r="K225" s="37">
        <f>+J225*H225</f>
        <v>356709.36</v>
      </c>
      <c r="L225" s="22"/>
      <c r="M225" s="22">
        <f t="shared" si="212"/>
        <v>0</v>
      </c>
      <c r="N225" s="22"/>
      <c r="O225" s="22">
        <f t="shared" si="213"/>
        <v>0</v>
      </c>
      <c r="P225" s="22"/>
      <c r="Q225" s="22">
        <f t="shared" si="214"/>
        <v>0</v>
      </c>
      <c r="R225" s="22">
        <f t="shared" si="215"/>
        <v>791</v>
      </c>
      <c r="S225" s="22">
        <f t="shared" si="216"/>
        <v>356709.36</v>
      </c>
      <c r="T225" s="22">
        <f t="shared" si="217"/>
        <v>0</v>
      </c>
      <c r="U225" s="85">
        <f t="shared" si="218"/>
        <v>0</v>
      </c>
      <c r="V225">
        <v>0</v>
      </c>
    </row>
    <row r="226" spans="2:22" ht="24" x14ac:dyDescent="0.25">
      <c r="B226" s="72" t="s">
        <v>134</v>
      </c>
      <c r="C226" s="34" t="s">
        <v>528</v>
      </c>
      <c r="D226" s="35" t="s">
        <v>529</v>
      </c>
      <c r="E226" s="35" t="s">
        <v>530</v>
      </c>
      <c r="F226" s="36" t="s">
        <v>47</v>
      </c>
      <c r="G226" s="37">
        <v>1139.1199999999999</v>
      </c>
      <c r="H226" s="22">
        <v>121.86</v>
      </c>
      <c r="I226" s="22">
        <f t="shared" si="211"/>
        <v>138813.16</v>
      </c>
      <c r="J226" s="22"/>
      <c r="K226" s="37">
        <f>+J226*H226</f>
        <v>0</v>
      </c>
      <c r="L226" s="22">
        <v>1139.1199999999999</v>
      </c>
      <c r="M226" s="22">
        <f t="shared" si="212"/>
        <v>138813.16</v>
      </c>
      <c r="N226" s="22"/>
      <c r="O226" s="22">
        <f t="shared" si="213"/>
        <v>0</v>
      </c>
      <c r="P226" s="22"/>
      <c r="Q226" s="22">
        <f t="shared" si="214"/>
        <v>0</v>
      </c>
      <c r="R226" s="22">
        <f t="shared" si="215"/>
        <v>1139.1199999999999</v>
      </c>
      <c r="S226" s="22">
        <f t="shared" si="216"/>
        <v>138813.16</v>
      </c>
      <c r="T226" s="22">
        <f t="shared" si="217"/>
        <v>0</v>
      </c>
      <c r="U226" s="85">
        <f t="shared" si="218"/>
        <v>0</v>
      </c>
      <c r="V226">
        <v>0</v>
      </c>
    </row>
    <row r="227" spans="2:22" ht="24" x14ac:dyDescent="0.25">
      <c r="B227" s="69" t="s">
        <v>39</v>
      </c>
      <c r="C227" s="34" t="s">
        <v>531</v>
      </c>
      <c r="D227" s="35" t="s">
        <v>532</v>
      </c>
      <c r="E227" s="20" t="s">
        <v>533</v>
      </c>
      <c r="F227" s="21" t="s">
        <v>47</v>
      </c>
      <c r="G227" s="22">
        <v>2603.6</v>
      </c>
      <c r="H227" s="22">
        <v>38.663999078199417</v>
      </c>
      <c r="I227" s="22">
        <f t="shared" si="211"/>
        <v>100665.59</v>
      </c>
      <c r="J227" s="22"/>
      <c r="K227" s="22">
        <f>ROUND($H227*J227,2)</f>
        <v>0</v>
      </c>
      <c r="L227" s="22">
        <v>700.38</v>
      </c>
      <c r="M227" s="22">
        <f t="shared" si="212"/>
        <v>27079.49</v>
      </c>
      <c r="N227" s="22">
        <v>1903.223500000001</v>
      </c>
      <c r="O227" s="22">
        <f t="shared" si="213"/>
        <v>73586.23</v>
      </c>
      <c r="P227" s="22"/>
      <c r="Q227" s="22">
        <f t="shared" si="214"/>
        <v>0</v>
      </c>
      <c r="R227" s="22">
        <f t="shared" si="215"/>
        <v>2603.6035000000011</v>
      </c>
      <c r="S227" s="22">
        <f t="shared" si="216"/>
        <v>100665.72</v>
      </c>
      <c r="T227" s="22">
        <f t="shared" si="217"/>
        <v>-3.5000000011677912E-3</v>
      </c>
      <c r="U227" s="85">
        <f t="shared" si="218"/>
        <v>-0.13000000000465661</v>
      </c>
      <c r="V227">
        <v>0</v>
      </c>
    </row>
    <row r="228" spans="2:22" ht="24" x14ac:dyDescent="0.25">
      <c r="B228" s="69" t="s">
        <v>23</v>
      </c>
      <c r="C228" s="34" t="s">
        <v>24</v>
      </c>
      <c r="D228" s="35" t="s">
        <v>534</v>
      </c>
      <c r="E228" s="20" t="s">
        <v>535</v>
      </c>
      <c r="F228" s="21" t="s">
        <v>75</v>
      </c>
      <c r="G228" s="22">
        <v>1371.36</v>
      </c>
      <c r="H228" s="22">
        <v>511.17598091198306</v>
      </c>
      <c r="I228" s="22">
        <f t="shared" si="211"/>
        <v>701006.29</v>
      </c>
      <c r="J228" s="22"/>
      <c r="K228" s="37">
        <f>+J228*H228</f>
        <v>0</v>
      </c>
      <c r="L228" s="22">
        <v>75.44</v>
      </c>
      <c r="M228" s="22">
        <f t="shared" si="212"/>
        <v>38563.120000000003</v>
      </c>
      <c r="N228" s="22"/>
      <c r="O228" s="22">
        <f t="shared" si="213"/>
        <v>0</v>
      </c>
      <c r="P228" s="22">
        <v>1295.9199999999998</v>
      </c>
      <c r="Q228" s="22">
        <f t="shared" si="214"/>
        <v>662443.18000000005</v>
      </c>
      <c r="R228" s="22">
        <f t="shared" si="215"/>
        <v>1371.36</v>
      </c>
      <c r="S228" s="22">
        <f t="shared" si="216"/>
        <v>701006.3</v>
      </c>
      <c r="T228" s="22">
        <f t="shared" si="217"/>
        <v>0</v>
      </c>
      <c r="U228" s="85">
        <f t="shared" si="218"/>
        <v>-1.0000000009313226E-2</v>
      </c>
      <c r="V228">
        <v>0</v>
      </c>
    </row>
    <row r="229" spans="2:22" ht="36" x14ac:dyDescent="0.25">
      <c r="B229" s="69" t="s">
        <v>39</v>
      </c>
      <c r="C229" s="34" t="s">
        <v>1624</v>
      </c>
      <c r="D229" s="35" t="s">
        <v>1625</v>
      </c>
      <c r="E229" s="20" t="s">
        <v>1626</v>
      </c>
      <c r="F229" s="135" t="s">
        <v>47</v>
      </c>
      <c r="G229" s="22">
        <v>701.11199999999997</v>
      </c>
      <c r="H229" s="22">
        <v>183.36038524</v>
      </c>
      <c r="I229" s="22">
        <f t="shared" si="211"/>
        <v>128556.17</v>
      </c>
      <c r="J229" s="22"/>
      <c r="K229" s="37">
        <f>+J229*H229</f>
        <v>0</v>
      </c>
      <c r="L229" s="22"/>
      <c r="M229" s="22">
        <f t="shared" si="212"/>
        <v>0</v>
      </c>
      <c r="N229" s="22"/>
      <c r="O229" s="22">
        <f t="shared" si="213"/>
        <v>0</v>
      </c>
      <c r="P229" s="22">
        <v>701.11200000000008</v>
      </c>
      <c r="Q229" s="22">
        <f t="shared" si="214"/>
        <v>128556.17</v>
      </c>
      <c r="R229" s="22">
        <f t="shared" si="215"/>
        <v>701.11200000000008</v>
      </c>
      <c r="S229" s="22">
        <f t="shared" si="216"/>
        <v>128556.17</v>
      </c>
      <c r="T229" s="22">
        <f t="shared" si="217"/>
        <v>0</v>
      </c>
      <c r="U229" s="85">
        <f t="shared" si="218"/>
        <v>0</v>
      </c>
    </row>
    <row r="230" spans="2:22" x14ac:dyDescent="0.25">
      <c r="B230" s="70"/>
      <c r="C230" s="23"/>
      <c r="D230" s="24" t="s">
        <v>536</v>
      </c>
      <c r="E230" s="28" t="s">
        <v>537</v>
      </c>
      <c r="F230" s="29"/>
      <c r="G230" s="27">
        <v>0</v>
      </c>
      <c r="H230" s="27"/>
      <c r="I230" s="33">
        <f>SUBTOTAL(9,I231)</f>
        <v>70363.92</v>
      </c>
      <c r="J230" s="27"/>
      <c r="K230" s="33">
        <f>SUBTOTAL(9,K231)</f>
        <v>0</v>
      </c>
      <c r="L230" s="27">
        <v>0</v>
      </c>
      <c r="M230" s="33">
        <f>SUBTOTAL(9,M231)</f>
        <v>0</v>
      </c>
      <c r="N230" s="27">
        <v>0</v>
      </c>
      <c r="O230" s="33">
        <f>SUBTOTAL(9,O231)</f>
        <v>0</v>
      </c>
      <c r="P230" s="27">
        <v>0</v>
      </c>
      <c r="Q230" s="33">
        <f>SUBTOTAL(9,Q231)</f>
        <v>70363.92</v>
      </c>
      <c r="R230" s="27"/>
      <c r="S230" s="33">
        <f>SUBTOTAL(9,S231)</f>
        <v>70363.92</v>
      </c>
      <c r="T230" s="27"/>
      <c r="U230" s="87">
        <f>SUBTOTAL(9,U231)</f>
        <v>0</v>
      </c>
      <c r="V230">
        <v>0</v>
      </c>
    </row>
    <row r="231" spans="2:22" ht="24" x14ac:dyDescent="0.25">
      <c r="B231" s="69" t="s">
        <v>39</v>
      </c>
      <c r="C231" s="18" t="s">
        <v>538</v>
      </c>
      <c r="D231" s="19" t="s">
        <v>539</v>
      </c>
      <c r="E231" s="20" t="s">
        <v>540</v>
      </c>
      <c r="F231" s="21" t="s">
        <v>47</v>
      </c>
      <c r="G231" s="22">
        <v>2420</v>
      </c>
      <c r="H231" s="22">
        <v>29.076000000000001</v>
      </c>
      <c r="I231" s="22">
        <f>ROUND(G231*H231,2)</f>
        <v>70363.92</v>
      </c>
      <c r="J231" s="22"/>
      <c r="K231" s="22">
        <f>ROUND($H231*J231,2)</f>
        <v>0</v>
      </c>
      <c r="L231" s="22">
        <v>0</v>
      </c>
      <c r="M231" s="22">
        <f>ROUND($H231*L231,2)</f>
        <v>0</v>
      </c>
      <c r="N231" s="22">
        <v>0</v>
      </c>
      <c r="O231" s="22">
        <f>ROUND($H231*N231,2)</f>
        <v>0</v>
      </c>
      <c r="P231" s="22">
        <v>2420</v>
      </c>
      <c r="Q231" s="22">
        <f>ROUND($H231*P231,2)</f>
        <v>70363.92</v>
      </c>
      <c r="R231" s="22">
        <f>J231+L231+N231+P231</f>
        <v>2420</v>
      </c>
      <c r="S231" s="22">
        <f>+M231+K231+O231+Q231</f>
        <v>70363.92</v>
      </c>
      <c r="T231" s="22">
        <f>G231-R231</f>
        <v>0</v>
      </c>
      <c r="U231" s="85">
        <f>I231-S231</f>
        <v>0</v>
      </c>
      <c r="V231">
        <v>0</v>
      </c>
    </row>
    <row r="232" spans="2:22" x14ac:dyDescent="0.25">
      <c r="B232" s="70"/>
      <c r="C232" s="23"/>
      <c r="D232" s="24" t="s">
        <v>541</v>
      </c>
      <c r="E232" s="28" t="s">
        <v>542</v>
      </c>
      <c r="F232" s="29"/>
      <c r="G232" s="27">
        <v>0</v>
      </c>
      <c r="H232" s="27"/>
      <c r="I232" s="33">
        <f>SUBTOTAL(9,I233:I243)</f>
        <v>37281.42</v>
      </c>
      <c r="J232" s="27"/>
      <c r="K232" s="27"/>
      <c r="L232" s="27">
        <v>0</v>
      </c>
      <c r="M232" s="27"/>
      <c r="N232" s="27">
        <v>0</v>
      </c>
      <c r="O232" s="27"/>
      <c r="P232" s="27">
        <v>0</v>
      </c>
      <c r="Q232" s="27"/>
      <c r="R232" s="27"/>
      <c r="S232" s="27"/>
      <c r="T232" s="27"/>
      <c r="U232" s="86"/>
      <c r="V232">
        <v>0</v>
      </c>
    </row>
    <row r="233" spans="2:22" x14ac:dyDescent="0.25">
      <c r="B233" s="70"/>
      <c r="C233" s="23"/>
      <c r="D233" s="24" t="s">
        <v>543</v>
      </c>
      <c r="E233" s="28" t="s">
        <v>544</v>
      </c>
      <c r="F233" s="29"/>
      <c r="G233" s="27">
        <v>0</v>
      </c>
      <c r="H233" s="27"/>
      <c r="I233" s="33">
        <f>SUBTOTAL(9,I234:I235)</f>
        <v>12791.75</v>
      </c>
      <c r="J233" s="27"/>
      <c r="K233" s="33">
        <f>SUBTOTAL(9,K234:K235)</f>
        <v>0</v>
      </c>
      <c r="L233" s="27">
        <v>0</v>
      </c>
      <c r="M233" s="33">
        <f>SUBTOTAL(9,M234:M235)</f>
        <v>0</v>
      </c>
      <c r="N233" s="27">
        <v>0</v>
      </c>
      <c r="O233" s="33">
        <f>SUBTOTAL(9,O234:O235)</f>
        <v>12791.75</v>
      </c>
      <c r="P233" s="27">
        <v>0</v>
      </c>
      <c r="Q233" s="33">
        <f>SUBTOTAL(9,Q234:Q235)</f>
        <v>0</v>
      </c>
      <c r="R233" s="27"/>
      <c r="S233" s="33">
        <f>SUBTOTAL(9,S234:S235)</f>
        <v>12791.75</v>
      </c>
      <c r="T233" s="27"/>
      <c r="U233" s="87">
        <f>SUBTOTAL(9,U234:U235)</f>
        <v>0</v>
      </c>
      <c r="V233">
        <v>0</v>
      </c>
    </row>
    <row r="234" spans="2:22" ht="24" x14ac:dyDescent="0.25">
      <c r="B234" s="69" t="s">
        <v>39</v>
      </c>
      <c r="C234" s="18" t="s">
        <v>545</v>
      </c>
      <c r="D234" s="19" t="s">
        <v>546</v>
      </c>
      <c r="E234" s="44" t="s">
        <v>547</v>
      </c>
      <c r="F234" s="45" t="s">
        <v>43</v>
      </c>
      <c r="G234" s="22">
        <v>23</v>
      </c>
      <c r="H234" s="22">
        <v>474.39599999999996</v>
      </c>
      <c r="I234" s="22">
        <f t="shared" ref="I234:I235" si="219">ROUND(G234*H234,2)</f>
        <v>10911.11</v>
      </c>
      <c r="J234" s="22"/>
      <c r="K234" s="22">
        <f t="shared" ref="K234:K235" si="220">ROUND($H234*J234,2)</f>
        <v>0</v>
      </c>
      <c r="L234" s="22">
        <v>0</v>
      </c>
      <c r="M234" s="22">
        <f t="shared" ref="M234:M235" si="221">ROUND($H234*L234,2)</f>
        <v>0</v>
      </c>
      <c r="N234" s="22">
        <v>23</v>
      </c>
      <c r="O234" s="22">
        <f t="shared" ref="O234:O235" si="222">ROUND($H234*N234,2)</f>
        <v>10911.11</v>
      </c>
      <c r="P234" s="22"/>
      <c r="Q234" s="22">
        <f t="shared" ref="Q234:Q235" si="223">ROUND($H234*P234,2)</f>
        <v>0</v>
      </c>
      <c r="R234" s="22">
        <f t="shared" ref="R234:R235" si="224">J234+L234+N234+P234</f>
        <v>23</v>
      </c>
      <c r="S234" s="22">
        <f t="shared" ref="S234:S235" si="225">+M234+K234+O234+Q234</f>
        <v>10911.11</v>
      </c>
      <c r="T234" s="22">
        <f t="shared" ref="T234:T235" si="226">G234-R234</f>
        <v>0</v>
      </c>
      <c r="U234" s="85">
        <f t="shared" ref="U234:U235" si="227">I234-S234</f>
        <v>0</v>
      </c>
      <c r="V234">
        <v>0</v>
      </c>
    </row>
    <row r="235" spans="2:22" ht="24" x14ac:dyDescent="0.25">
      <c r="B235" s="69" t="s">
        <v>39</v>
      </c>
      <c r="C235" s="18" t="s">
        <v>548</v>
      </c>
      <c r="D235" s="19" t="s">
        <v>549</v>
      </c>
      <c r="E235" s="20" t="s">
        <v>550</v>
      </c>
      <c r="F235" s="21" t="s">
        <v>75</v>
      </c>
      <c r="G235" s="22">
        <v>8</v>
      </c>
      <c r="H235" s="22">
        <v>235.08</v>
      </c>
      <c r="I235" s="22">
        <f t="shared" si="219"/>
        <v>1880.64</v>
      </c>
      <c r="J235" s="22"/>
      <c r="K235" s="22">
        <f t="shared" si="220"/>
        <v>0</v>
      </c>
      <c r="L235" s="22">
        <v>0</v>
      </c>
      <c r="M235" s="22">
        <f t="shared" si="221"/>
        <v>0</v>
      </c>
      <c r="N235" s="22">
        <v>8</v>
      </c>
      <c r="O235" s="22">
        <f t="shared" si="222"/>
        <v>1880.64</v>
      </c>
      <c r="P235" s="22"/>
      <c r="Q235" s="22">
        <f t="shared" si="223"/>
        <v>0</v>
      </c>
      <c r="R235" s="22">
        <f t="shared" si="224"/>
        <v>8</v>
      </c>
      <c r="S235" s="22">
        <f t="shared" si="225"/>
        <v>1880.64</v>
      </c>
      <c r="T235" s="22">
        <f t="shared" si="226"/>
        <v>0</v>
      </c>
      <c r="U235" s="85">
        <f t="shared" si="227"/>
        <v>0</v>
      </c>
      <c r="V235">
        <v>0</v>
      </c>
    </row>
    <row r="236" spans="2:22" x14ac:dyDescent="0.25">
      <c r="B236" s="70"/>
      <c r="C236" s="23"/>
      <c r="D236" s="24" t="s">
        <v>551</v>
      </c>
      <c r="E236" s="28" t="s">
        <v>552</v>
      </c>
      <c r="F236" s="29"/>
      <c r="G236" s="27">
        <v>0</v>
      </c>
      <c r="H236" s="27"/>
      <c r="I236" s="33">
        <f>SUBTOTAL(9,I237:I241)</f>
        <v>20358.89</v>
      </c>
      <c r="J236" s="27"/>
      <c r="K236" s="33">
        <f>SUBTOTAL(9,K237:K241)</f>
        <v>0</v>
      </c>
      <c r="L236" s="27">
        <v>0</v>
      </c>
      <c r="M236" s="33">
        <f>SUBTOTAL(9,M237:M241)</f>
        <v>0</v>
      </c>
      <c r="N236" s="27">
        <v>0</v>
      </c>
      <c r="O236" s="33">
        <f>SUBTOTAL(9,O237:O241)</f>
        <v>20358.89</v>
      </c>
      <c r="P236" s="27">
        <v>0</v>
      </c>
      <c r="Q236" s="33">
        <f>SUBTOTAL(9,Q237:Q241)</f>
        <v>0</v>
      </c>
      <c r="R236" s="27"/>
      <c r="S236" s="33">
        <f>SUBTOTAL(9,S237:S241)</f>
        <v>20358.89</v>
      </c>
      <c r="T236" s="27"/>
      <c r="U236" s="87">
        <f>SUBTOTAL(9,U237:U241)</f>
        <v>0</v>
      </c>
      <c r="V236">
        <v>0</v>
      </c>
    </row>
    <row r="237" spans="2:22" ht="24" x14ac:dyDescent="0.25">
      <c r="B237" s="69" t="s">
        <v>39</v>
      </c>
      <c r="C237" s="18" t="s">
        <v>553</v>
      </c>
      <c r="D237" s="19" t="s">
        <v>554</v>
      </c>
      <c r="E237" s="20" t="s">
        <v>555</v>
      </c>
      <c r="F237" s="21" t="s">
        <v>43</v>
      </c>
      <c r="G237" s="22">
        <v>6</v>
      </c>
      <c r="H237" s="22">
        <v>437.42400000000004</v>
      </c>
      <c r="I237" s="22">
        <f t="shared" ref="I237:I241" si="228">ROUND(G237*H237,2)</f>
        <v>2624.54</v>
      </c>
      <c r="J237" s="22"/>
      <c r="K237" s="22">
        <f t="shared" ref="K237:K241" si="229">ROUND($H237*J237,2)</f>
        <v>0</v>
      </c>
      <c r="L237" s="22">
        <v>0</v>
      </c>
      <c r="M237" s="22">
        <f t="shared" ref="M237:M241" si="230">ROUND($H237*L237,2)</f>
        <v>0</v>
      </c>
      <c r="N237" s="22">
        <v>6</v>
      </c>
      <c r="O237" s="22">
        <f t="shared" ref="O237:O241" si="231">ROUND($H237*N237,2)</f>
        <v>2624.54</v>
      </c>
      <c r="P237" s="22"/>
      <c r="Q237" s="22">
        <f t="shared" ref="Q237:Q241" si="232">ROUND($H237*P237,2)</f>
        <v>0</v>
      </c>
      <c r="R237" s="22">
        <f t="shared" ref="R237:R241" si="233">J237+L237+N237+P237</f>
        <v>6</v>
      </c>
      <c r="S237" s="22">
        <f t="shared" ref="S237:S241" si="234">+M237+K237+O237+Q237</f>
        <v>2624.54</v>
      </c>
      <c r="T237" s="22">
        <f t="shared" ref="T237:T241" si="235">G237-R237</f>
        <v>0</v>
      </c>
      <c r="U237" s="85">
        <f t="shared" ref="U237:U241" si="236">I237-S237</f>
        <v>0</v>
      </c>
      <c r="V237">
        <v>0</v>
      </c>
    </row>
    <row r="238" spans="2:22" ht="24" x14ac:dyDescent="0.25">
      <c r="B238" s="69" t="s">
        <v>39</v>
      </c>
      <c r="C238" s="18" t="s">
        <v>556</v>
      </c>
      <c r="D238" s="19" t="s">
        <v>557</v>
      </c>
      <c r="E238" s="20" t="s">
        <v>558</v>
      </c>
      <c r="F238" s="21" t="s">
        <v>43</v>
      </c>
      <c r="G238" s="22">
        <v>18</v>
      </c>
      <c r="H238" s="22">
        <v>793.86</v>
      </c>
      <c r="I238" s="22">
        <f t="shared" si="228"/>
        <v>14289.48</v>
      </c>
      <c r="J238" s="22"/>
      <c r="K238" s="22">
        <f t="shared" si="229"/>
        <v>0</v>
      </c>
      <c r="L238" s="22">
        <v>0</v>
      </c>
      <c r="M238" s="22">
        <f t="shared" si="230"/>
        <v>0</v>
      </c>
      <c r="N238" s="22">
        <v>18</v>
      </c>
      <c r="O238" s="22">
        <f t="shared" si="231"/>
        <v>14289.48</v>
      </c>
      <c r="P238" s="22"/>
      <c r="Q238" s="22">
        <f t="shared" si="232"/>
        <v>0</v>
      </c>
      <c r="R238" s="22">
        <f t="shared" si="233"/>
        <v>18</v>
      </c>
      <c r="S238" s="22">
        <f t="shared" si="234"/>
        <v>14289.48</v>
      </c>
      <c r="T238" s="22">
        <f t="shared" si="235"/>
        <v>0</v>
      </c>
      <c r="U238" s="85">
        <f t="shared" si="236"/>
        <v>0</v>
      </c>
      <c r="V238">
        <v>0</v>
      </c>
    </row>
    <row r="239" spans="2:22" ht="24" x14ac:dyDescent="0.25">
      <c r="B239" s="69" t="s">
        <v>39</v>
      </c>
      <c r="C239" s="18" t="s">
        <v>559</v>
      </c>
      <c r="D239" s="19" t="s">
        <v>560</v>
      </c>
      <c r="E239" s="20" t="s">
        <v>561</v>
      </c>
      <c r="F239" s="21" t="s">
        <v>43</v>
      </c>
      <c r="G239" s="22">
        <v>3</v>
      </c>
      <c r="H239" s="22">
        <v>763.48800000000006</v>
      </c>
      <c r="I239" s="22">
        <f t="shared" si="228"/>
        <v>2290.46</v>
      </c>
      <c r="J239" s="22"/>
      <c r="K239" s="22">
        <f t="shared" si="229"/>
        <v>0</v>
      </c>
      <c r="L239" s="22">
        <v>0</v>
      </c>
      <c r="M239" s="22">
        <f t="shared" si="230"/>
        <v>0</v>
      </c>
      <c r="N239" s="22">
        <v>3</v>
      </c>
      <c r="O239" s="22">
        <f t="shared" si="231"/>
        <v>2290.46</v>
      </c>
      <c r="P239" s="22"/>
      <c r="Q239" s="22">
        <f t="shared" si="232"/>
        <v>0</v>
      </c>
      <c r="R239" s="22">
        <f t="shared" si="233"/>
        <v>3</v>
      </c>
      <c r="S239" s="22">
        <f t="shared" si="234"/>
        <v>2290.46</v>
      </c>
      <c r="T239" s="22">
        <f t="shared" si="235"/>
        <v>0</v>
      </c>
      <c r="U239" s="85">
        <f t="shared" si="236"/>
        <v>0</v>
      </c>
      <c r="V239">
        <v>0</v>
      </c>
    </row>
    <row r="240" spans="2:22" ht="24" x14ac:dyDescent="0.25">
      <c r="B240" s="69" t="s">
        <v>39</v>
      </c>
      <c r="C240" s="18" t="s">
        <v>562</v>
      </c>
      <c r="D240" s="19" t="s">
        <v>563</v>
      </c>
      <c r="E240" s="20" t="s">
        <v>564</v>
      </c>
      <c r="F240" s="21" t="s">
        <v>43</v>
      </c>
      <c r="G240" s="22">
        <v>3</v>
      </c>
      <c r="H240" s="22">
        <v>384.80400000000003</v>
      </c>
      <c r="I240" s="22">
        <f t="shared" si="228"/>
        <v>1154.4100000000001</v>
      </c>
      <c r="J240" s="22"/>
      <c r="K240" s="22">
        <f t="shared" si="229"/>
        <v>0</v>
      </c>
      <c r="L240" s="22">
        <v>0</v>
      </c>
      <c r="M240" s="22">
        <f t="shared" si="230"/>
        <v>0</v>
      </c>
      <c r="N240" s="22">
        <v>3</v>
      </c>
      <c r="O240" s="22">
        <f t="shared" si="231"/>
        <v>1154.4100000000001</v>
      </c>
      <c r="P240" s="22"/>
      <c r="Q240" s="22">
        <f t="shared" si="232"/>
        <v>0</v>
      </c>
      <c r="R240" s="22">
        <f t="shared" si="233"/>
        <v>3</v>
      </c>
      <c r="S240" s="22">
        <f t="shared" si="234"/>
        <v>1154.4100000000001</v>
      </c>
      <c r="T240" s="22">
        <f t="shared" si="235"/>
        <v>0</v>
      </c>
      <c r="U240" s="85">
        <f t="shared" si="236"/>
        <v>0</v>
      </c>
      <c r="V240">
        <v>0</v>
      </c>
    </row>
    <row r="241" spans="2:22" ht="24" x14ac:dyDescent="0.25">
      <c r="B241" s="69" t="s">
        <v>39</v>
      </c>
      <c r="C241" s="18" t="s">
        <v>565</v>
      </c>
      <c r="D241" s="19" t="s">
        <v>566</v>
      </c>
      <c r="E241" s="20" t="s">
        <v>567</v>
      </c>
      <c r="F241" s="21" t="s">
        <v>43</v>
      </c>
      <c r="G241" s="22">
        <v>0</v>
      </c>
      <c r="H241" s="22">
        <v>800.58</v>
      </c>
      <c r="I241" s="22">
        <f t="shared" si="228"/>
        <v>0</v>
      </c>
      <c r="J241" s="22"/>
      <c r="K241" s="22">
        <f t="shared" si="229"/>
        <v>0</v>
      </c>
      <c r="L241" s="22">
        <v>0</v>
      </c>
      <c r="M241" s="22">
        <f t="shared" si="230"/>
        <v>0</v>
      </c>
      <c r="N241" s="22">
        <v>0</v>
      </c>
      <c r="O241" s="22">
        <f t="shared" si="231"/>
        <v>0</v>
      </c>
      <c r="P241" s="22">
        <v>0</v>
      </c>
      <c r="Q241" s="22">
        <f t="shared" si="232"/>
        <v>0</v>
      </c>
      <c r="R241" s="22">
        <f t="shared" si="233"/>
        <v>0</v>
      </c>
      <c r="S241" s="22">
        <f t="shared" si="234"/>
        <v>0</v>
      </c>
      <c r="T241" s="22">
        <f t="shared" si="235"/>
        <v>0</v>
      </c>
      <c r="U241" s="85">
        <f t="shared" si="236"/>
        <v>0</v>
      </c>
      <c r="V241">
        <v>0</v>
      </c>
    </row>
    <row r="242" spans="2:22" x14ac:dyDescent="0.25">
      <c r="B242" s="70"/>
      <c r="C242" s="23"/>
      <c r="D242" s="24" t="s">
        <v>568</v>
      </c>
      <c r="E242" s="28" t="s">
        <v>569</v>
      </c>
      <c r="F242" s="29"/>
      <c r="G242" s="27">
        <v>0</v>
      </c>
      <c r="H242" s="27"/>
      <c r="I242" s="33">
        <f>SUBTOTAL(9,I243)</f>
        <v>4130.78</v>
      </c>
      <c r="J242" s="27"/>
      <c r="K242" s="33">
        <f>SUBTOTAL(9,K243)</f>
        <v>0</v>
      </c>
      <c r="L242" s="27">
        <v>0</v>
      </c>
      <c r="M242" s="33">
        <f>SUBTOTAL(9,M243)</f>
        <v>0</v>
      </c>
      <c r="N242" s="27">
        <v>0</v>
      </c>
      <c r="O242" s="33">
        <f>SUBTOTAL(9,O243)</f>
        <v>0</v>
      </c>
      <c r="P242" s="27">
        <v>0</v>
      </c>
      <c r="Q242" s="33">
        <f>SUBTOTAL(9,Q243)</f>
        <v>4130.78</v>
      </c>
      <c r="R242" s="27"/>
      <c r="S242" s="33">
        <f>SUBTOTAL(9,S243)</f>
        <v>4130.78</v>
      </c>
      <c r="T242" s="27"/>
      <c r="U242" s="87">
        <f>SUBTOTAL(9,U243)</f>
        <v>0</v>
      </c>
      <c r="V242">
        <v>0</v>
      </c>
    </row>
    <row r="243" spans="2:22" ht="24" x14ac:dyDescent="0.25">
      <c r="B243" s="69" t="s">
        <v>39</v>
      </c>
      <c r="C243" s="18" t="s">
        <v>570</v>
      </c>
      <c r="D243" s="19" t="s">
        <v>571</v>
      </c>
      <c r="E243" s="20" t="s">
        <v>572</v>
      </c>
      <c r="F243" s="21" t="s">
        <v>47</v>
      </c>
      <c r="G243" s="22">
        <v>6.5570499999999967</v>
      </c>
      <c r="H243" s="22">
        <v>629.97607579944736</v>
      </c>
      <c r="I243" s="22">
        <f>ROUND(G243*H243,2)</f>
        <v>4130.78</v>
      </c>
      <c r="J243" s="22"/>
      <c r="K243" s="22">
        <f>ROUND($H243*J243,2)</f>
        <v>0</v>
      </c>
      <c r="L243" s="22">
        <v>0</v>
      </c>
      <c r="M243" s="22">
        <f>ROUND($H243*L243,2)</f>
        <v>0</v>
      </c>
      <c r="N243" s="22">
        <v>0</v>
      </c>
      <c r="O243" s="22">
        <f>ROUND($H243*N243,2)</f>
        <v>0</v>
      </c>
      <c r="P243" s="22">
        <v>6.5570499999999985</v>
      </c>
      <c r="Q243" s="22">
        <f>ROUND($H243*P243,2)</f>
        <v>4130.78</v>
      </c>
      <c r="R243" s="22">
        <f>J243+L243+N243+P243</f>
        <v>6.5570499999999985</v>
      </c>
      <c r="S243" s="22">
        <f>+M243+K243+O243+Q243</f>
        <v>4130.78</v>
      </c>
      <c r="T243" s="22">
        <f>G243-R243</f>
        <v>0</v>
      </c>
      <c r="U243" s="85">
        <f>I243-S243</f>
        <v>0</v>
      </c>
      <c r="V243">
        <v>0</v>
      </c>
    </row>
    <row r="244" spans="2:22" x14ac:dyDescent="0.25">
      <c r="B244" s="73"/>
      <c r="C244" s="38"/>
      <c r="D244" s="39" t="s">
        <v>573</v>
      </c>
      <c r="E244" s="14" t="s">
        <v>574</v>
      </c>
      <c r="F244" s="137"/>
      <c r="G244" s="16">
        <v>0</v>
      </c>
      <c r="H244" s="16"/>
      <c r="I244" s="16">
        <f>SUBTOTAL(9,I245:I451)</f>
        <v>4498878.4400000004</v>
      </c>
      <c r="J244" s="17"/>
      <c r="K244" s="16"/>
      <c r="L244" s="17">
        <v>0</v>
      </c>
      <c r="M244" s="16"/>
      <c r="N244" s="17">
        <v>0</v>
      </c>
      <c r="O244" s="16"/>
      <c r="P244" s="17">
        <v>0</v>
      </c>
      <c r="Q244" s="16"/>
      <c r="R244" s="16"/>
      <c r="S244" s="16"/>
      <c r="T244" s="16"/>
      <c r="U244" s="84"/>
      <c r="V244">
        <v>0</v>
      </c>
    </row>
    <row r="245" spans="2:22" x14ac:dyDescent="0.25">
      <c r="B245" s="70"/>
      <c r="C245" s="23"/>
      <c r="D245" s="24" t="s">
        <v>575</v>
      </c>
      <c r="E245" s="28" t="s">
        <v>576</v>
      </c>
      <c r="F245" s="29"/>
      <c r="G245" s="27">
        <v>0</v>
      </c>
      <c r="H245" s="27"/>
      <c r="I245" s="33">
        <f>SUBTOTAL(9,I246:I261)</f>
        <v>32867.83</v>
      </c>
      <c r="J245" s="27"/>
      <c r="K245" s="33">
        <f>SUBTOTAL(9,K246:K261)</f>
        <v>0</v>
      </c>
      <c r="L245" s="27">
        <v>0</v>
      </c>
      <c r="M245" s="33">
        <f>SUBTOTAL(9,M246:M261)</f>
        <v>0</v>
      </c>
      <c r="N245" s="27">
        <v>0</v>
      </c>
      <c r="O245" s="33">
        <f>SUBTOTAL(9,O246:O261)</f>
        <v>32867.979999999996</v>
      </c>
      <c r="P245" s="27">
        <v>0</v>
      </c>
      <c r="Q245" s="33">
        <f>SUBTOTAL(9,Q246:Q261)</f>
        <v>0</v>
      </c>
      <c r="R245" s="27"/>
      <c r="S245" s="33">
        <f>SUBTOTAL(9,S246:S261)</f>
        <v>32867.979999999996</v>
      </c>
      <c r="T245" s="27"/>
      <c r="U245" s="87">
        <f>SUBTOTAL(9,U246:U261)</f>
        <v>-0.14999999999934133</v>
      </c>
      <c r="V245">
        <v>0</v>
      </c>
    </row>
    <row r="246" spans="2:22" ht="24" x14ac:dyDescent="0.25">
      <c r="B246" s="69" t="s">
        <v>39</v>
      </c>
      <c r="C246" s="18" t="s">
        <v>577</v>
      </c>
      <c r="D246" s="19" t="s">
        <v>578</v>
      </c>
      <c r="E246" s="20" t="s">
        <v>579</v>
      </c>
      <c r="F246" s="21" t="s">
        <v>75</v>
      </c>
      <c r="G246" s="22">
        <v>7.6373500170751605</v>
      </c>
      <c r="H246" s="22">
        <v>96.647658985083282</v>
      </c>
      <c r="I246" s="22">
        <f t="shared" ref="I246:I261" si="237">ROUND(G246*H246,2)</f>
        <v>738.13</v>
      </c>
      <c r="J246" s="22"/>
      <c r="K246" s="22">
        <f t="shared" ref="K246:K261" si="238">ROUND($H246*J246,2)</f>
        <v>0</v>
      </c>
      <c r="L246" s="22">
        <v>0</v>
      </c>
      <c r="M246" s="22">
        <f t="shared" ref="M246:M261" si="239">ROUND($H246*L246,2)</f>
        <v>0</v>
      </c>
      <c r="N246" s="22">
        <v>7.64</v>
      </c>
      <c r="O246" s="22">
        <f t="shared" ref="O246:O261" si="240">ROUND($H246*N246,2)</f>
        <v>738.39</v>
      </c>
      <c r="P246" s="22"/>
      <c r="Q246" s="22">
        <f t="shared" ref="Q246:Q261" si="241">ROUND($H246*P246,2)</f>
        <v>0</v>
      </c>
      <c r="R246" s="22">
        <f t="shared" ref="R246:R261" si="242">J246+L246+N246+P246</f>
        <v>7.64</v>
      </c>
      <c r="S246" s="22">
        <f t="shared" ref="S246:S261" si="243">+M246+K246+O246+Q246</f>
        <v>738.39</v>
      </c>
      <c r="T246" s="22">
        <f t="shared" ref="T246:T261" si="244">G246-R246</f>
        <v>-2.6499829248392004E-3</v>
      </c>
      <c r="U246" s="85">
        <f t="shared" ref="U246:U261" si="245">I246-S246</f>
        <v>-0.25999999999999091</v>
      </c>
      <c r="V246">
        <v>0</v>
      </c>
    </row>
    <row r="247" spans="2:22" ht="24" x14ac:dyDescent="0.25">
      <c r="B247" s="69" t="s">
        <v>39</v>
      </c>
      <c r="C247" s="18" t="s">
        <v>580</v>
      </c>
      <c r="D247" s="19" t="s">
        <v>581</v>
      </c>
      <c r="E247" s="20" t="s">
        <v>582</v>
      </c>
      <c r="F247" s="21" t="s">
        <v>75</v>
      </c>
      <c r="G247" s="22">
        <v>0</v>
      </c>
      <c r="H247" s="22">
        <v>143.74807781517504</v>
      </c>
      <c r="I247" s="22">
        <f t="shared" si="237"/>
        <v>0</v>
      </c>
      <c r="J247" s="22"/>
      <c r="K247" s="22">
        <f t="shared" si="238"/>
        <v>0</v>
      </c>
      <c r="L247" s="22">
        <v>0</v>
      </c>
      <c r="M247" s="22">
        <f t="shared" si="239"/>
        <v>0</v>
      </c>
      <c r="N247" s="22">
        <v>0</v>
      </c>
      <c r="O247" s="22">
        <f t="shared" si="240"/>
        <v>0</v>
      </c>
      <c r="P247" s="22">
        <v>0</v>
      </c>
      <c r="Q247" s="22">
        <f t="shared" si="241"/>
        <v>0</v>
      </c>
      <c r="R247" s="22">
        <f t="shared" si="242"/>
        <v>0</v>
      </c>
      <c r="S247" s="22">
        <f t="shared" si="243"/>
        <v>0</v>
      </c>
      <c r="T247" s="22">
        <f t="shared" si="244"/>
        <v>0</v>
      </c>
      <c r="U247" s="85">
        <f t="shared" si="245"/>
        <v>0</v>
      </c>
      <c r="V247">
        <v>0</v>
      </c>
    </row>
    <row r="248" spans="2:22" ht="24" x14ac:dyDescent="0.25">
      <c r="B248" s="69" t="s">
        <v>39</v>
      </c>
      <c r="C248" s="18" t="s">
        <v>583</v>
      </c>
      <c r="D248" s="19" t="s">
        <v>584</v>
      </c>
      <c r="E248" s="20" t="s">
        <v>585</v>
      </c>
      <c r="F248" s="21" t="s">
        <v>43</v>
      </c>
      <c r="G248" s="22">
        <v>3</v>
      </c>
      <c r="H248" s="22">
        <v>149.79600000000002</v>
      </c>
      <c r="I248" s="22">
        <f t="shared" si="237"/>
        <v>449.39</v>
      </c>
      <c r="J248" s="22"/>
      <c r="K248" s="22">
        <f t="shared" si="238"/>
        <v>0</v>
      </c>
      <c r="L248" s="22">
        <v>0</v>
      </c>
      <c r="M248" s="22">
        <f t="shared" si="239"/>
        <v>0</v>
      </c>
      <c r="N248" s="22">
        <v>3</v>
      </c>
      <c r="O248" s="22">
        <f t="shared" si="240"/>
        <v>449.39</v>
      </c>
      <c r="P248" s="22"/>
      <c r="Q248" s="22">
        <f t="shared" si="241"/>
        <v>0</v>
      </c>
      <c r="R248" s="22">
        <f t="shared" si="242"/>
        <v>3</v>
      </c>
      <c r="S248" s="22">
        <f t="shared" si="243"/>
        <v>449.39</v>
      </c>
      <c r="T248" s="22">
        <f t="shared" si="244"/>
        <v>0</v>
      </c>
      <c r="U248" s="85">
        <f t="shared" si="245"/>
        <v>0</v>
      </c>
      <c r="V248">
        <v>0</v>
      </c>
    </row>
    <row r="249" spans="2:22" ht="24" x14ac:dyDescent="0.25">
      <c r="B249" s="69" t="s">
        <v>39</v>
      </c>
      <c r="C249" s="18" t="s">
        <v>586</v>
      </c>
      <c r="D249" s="19" t="s">
        <v>587</v>
      </c>
      <c r="E249" s="20" t="s">
        <v>588</v>
      </c>
      <c r="F249" s="21" t="s">
        <v>43</v>
      </c>
      <c r="G249" s="22">
        <v>58</v>
      </c>
      <c r="H249" s="22">
        <v>109.83599999999998</v>
      </c>
      <c r="I249" s="22">
        <f t="shared" si="237"/>
        <v>6370.49</v>
      </c>
      <c r="J249" s="22"/>
      <c r="K249" s="22">
        <f t="shared" si="238"/>
        <v>0</v>
      </c>
      <c r="L249" s="22">
        <v>0</v>
      </c>
      <c r="M249" s="22">
        <f t="shared" si="239"/>
        <v>0</v>
      </c>
      <c r="N249" s="22">
        <v>58</v>
      </c>
      <c r="O249" s="22">
        <f t="shared" si="240"/>
        <v>6370.49</v>
      </c>
      <c r="P249" s="22"/>
      <c r="Q249" s="22">
        <f t="shared" si="241"/>
        <v>0</v>
      </c>
      <c r="R249" s="22">
        <f t="shared" si="242"/>
        <v>58</v>
      </c>
      <c r="S249" s="22">
        <f t="shared" si="243"/>
        <v>6370.49</v>
      </c>
      <c r="T249" s="22">
        <f t="shared" si="244"/>
        <v>0</v>
      </c>
      <c r="U249" s="85">
        <f t="shared" si="245"/>
        <v>0</v>
      </c>
      <c r="V249">
        <v>0</v>
      </c>
    </row>
    <row r="250" spans="2:22" ht="24" x14ac:dyDescent="0.25">
      <c r="B250" s="69" t="s">
        <v>39</v>
      </c>
      <c r="C250" s="18" t="s">
        <v>589</v>
      </c>
      <c r="D250" s="19" t="s">
        <v>590</v>
      </c>
      <c r="E250" s="20" t="s">
        <v>591</v>
      </c>
      <c r="F250" s="21" t="s">
        <v>75</v>
      </c>
      <c r="G250" s="22">
        <v>1112.588321351099</v>
      </c>
      <c r="H250" s="22">
        <v>14.232002705880603</v>
      </c>
      <c r="I250" s="22">
        <f t="shared" si="237"/>
        <v>15834.36</v>
      </c>
      <c r="J250" s="22"/>
      <c r="K250" s="22">
        <f t="shared" si="238"/>
        <v>0</v>
      </c>
      <c r="L250" s="22">
        <v>0</v>
      </c>
      <c r="M250" s="22">
        <f t="shared" si="239"/>
        <v>0</v>
      </c>
      <c r="N250" s="22">
        <v>1112.5861494361277</v>
      </c>
      <c r="O250" s="22">
        <f t="shared" si="240"/>
        <v>15834.33</v>
      </c>
      <c r="P250" s="22"/>
      <c r="Q250" s="22">
        <f t="shared" si="241"/>
        <v>0</v>
      </c>
      <c r="R250" s="22">
        <f t="shared" si="242"/>
        <v>1112.5861494361277</v>
      </c>
      <c r="S250" s="22">
        <f t="shared" si="243"/>
        <v>15834.33</v>
      </c>
      <c r="T250" s="22">
        <f t="shared" si="244"/>
        <v>2.1719149713135266E-3</v>
      </c>
      <c r="U250" s="85">
        <f t="shared" si="245"/>
        <v>3.0000000000654836E-2</v>
      </c>
      <c r="V250">
        <v>0</v>
      </c>
    </row>
    <row r="251" spans="2:22" x14ac:dyDescent="0.25">
      <c r="B251" s="72" t="s">
        <v>134</v>
      </c>
      <c r="C251" s="18" t="s">
        <v>592</v>
      </c>
      <c r="D251" s="19" t="s">
        <v>593</v>
      </c>
      <c r="E251" s="20" t="s">
        <v>594</v>
      </c>
      <c r="F251" s="21" t="s">
        <v>595</v>
      </c>
      <c r="G251" s="22">
        <v>58</v>
      </c>
      <c r="H251" s="22">
        <v>79.185103448275882</v>
      </c>
      <c r="I251" s="22">
        <f t="shared" si="237"/>
        <v>4592.74</v>
      </c>
      <c r="J251" s="22"/>
      <c r="K251" s="22">
        <f t="shared" si="238"/>
        <v>0</v>
      </c>
      <c r="L251" s="22">
        <v>0</v>
      </c>
      <c r="M251" s="22">
        <f t="shared" si="239"/>
        <v>0</v>
      </c>
      <c r="N251" s="22">
        <v>58</v>
      </c>
      <c r="O251" s="22">
        <f t="shared" si="240"/>
        <v>4592.74</v>
      </c>
      <c r="P251" s="22"/>
      <c r="Q251" s="22">
        <f t="shared" si="241"/>
        <v>0</v>
      </c>
      <c r="R251" s="22">
        <f t="shared" si="242"/>
        <v>58</v>
      </c>
      <c r="S251" s="22">
        <f t="shared" si="243"/>
        <v>4592.74</v>
      </c>
      <c r="T251" s="22">
        <f t="shared" si="244"/>
        <v>0</v>
      </c>
      <c r="U251" s="85">
        <f t="shared" si="245"/>
        <v>0</v>
      </c>
      <c r="V251">
        <v>0</v>
      </c>
    </row>
    <row r="252" spans="2:22" ht="48" x14ac:dyDescent="0.25">
      <c r="B252" s="72" t="s">
        <v>134</v>
      </c>
      <c r="C252" s="18" t="s">
        <v>596</v>
      </c>
      <c r="D252" s="19" t="s">
        <v>597</v>
      </c>
      <c r="E252" s="20" t="s">
        <v>598</v>
      </c>
      <c r="F252" s="21" t="s">
        <v>75</v>
      </c>
      <c r="G252" s="22">
        <v>90</v>
      </c>
      <c r="H252" s="22">
        <v>15.419971815410259</v>
      </c>
      <c r="I252" s="22">
        <f t="shared" si="237"/>
        <v>1387.8</v>
      </c>
      <c r="J252" s="22"/>
      <c r="K252" s="22">
        <f t="shared" si="238"/>
        <v>0</v>
      </c>
      <c r="L252" s="22">
        <v>0</v>
      </c>
      <c r="M252" s="22">
        <f t="shared" si="239"/>
        <v>0</v>
      </c>
      <c r="N252" s="22">
        <v>90</v>
      </c>
      <c r="O252" s="22">
        <f t="shared" si="240"/>
        <v>1387.8</v>
      </c>
      <c r="P252" s="22"/>
      <c r="Q252" s="22">
        <f t="shared" si="241"/>
        <v>0</v>
      </c>
      <c r="R252" s="22">
        <f t="shared" si="242"/>
        <v>90</v>
      </c>
      <c r="S252" s="22">
        <f t="shared" si="243"/>
        <v>1387.8</v>
      </c>
      <c r="T252" s="22">
        <f t="shared" si="244"/>
        <v>0</v>
      </c>
      <c r="U252" s="85">
        <f t="shared" si="245"/>
        <v>0</v>
      </c>
      <c r="V252">
        <v>0</v>
      </c>
    </row>
    <row r="253" spans="2:22" ht="24" x14ac:dyDescent="0.25">
      <c r="B253" s="69" t="s">
        <v>39</v>
      </c>
      <c r="C253" s="18" t="s">
        <v>599</v>
      </c>
      <c r="D253" s="19" t="s">
        <v>600</v>
      </c>
      <c r="E253" s="44" t="s">
        <v>601</v>
      </c>
      <c r="F253" s="45" t="s">
        <v>43</v>
      </c>
      <c r="G253" s="22">
        <v>1</v>
      </c>
      <c r="H253" s="22">
        <v>267.67200000000003</v>
      </c>
      <c r="I253" s="22">
        <f t="shared" si="237"/>
        <v>267.67</v>
      </c>
      <c r="J253" s="22"/>
      <c r="K253" s="22">
        <f t="shared" si="238"/>
        <v>0</v>
      </c>
      <c r="L253" s="22">
        <v>0</v>
      </c>
      <c r="M253" s="22">
        <f t="shared" si="239"/>
        <v>0</v>
      </c>
      <c r="N253" s="22">
        <v>1</v>
      </c>
      <c r="O253" s="22">
        <f t="shared" si="240"/>
        <v>267.67</v>
      </c>
      <c r="P253" s="22"/>
      <c r="Q253" s="22">
        <f t="shared" si="241"/>
        <v>0</v>
      </c>
      <c r="R253" s="22">
        <f t="shared" si="242"/>
        <v>1</v>
      </c>
      <c r="S253" s="22">
        <f t="shared" si="243"/>
        <v>267.67</v>
      </c>
      <c r="T253" s="22">
        <f t="shared" si="244"/>
        <v>0</v>
      </c>
      <c r="U253" s="85">
        <f t="shared" si="245"/>
        <v>0</v>
      </c>
      <c r="V253">
        <v>0</v>
      </c>
    </row>
    <row r="254" spans="2:22" ht="36" x14ac:dyDescent="0.25">
      <c r="B254" s="69" t="s">
        <v>39</v>
      </c>
      <c r="C254" s="18" t="s">
        <v>602</v>
      </c>
      <c r="D254" s="19" t="s">
        <v>603</v>
      </c>
      <c r="E254" s="20" t="s">
        <v>604</v>
      </c>
      <c r="F254" s="21" t="s">
        <v>43</v>
      </c>
      <c r="G254" s="22">
        <v>1</v>
      </c>
      <c r="H254" s="22">
        <v>345.61199999999997</v>
      </c>
      <c r="I254" s="22">
        <f t="shared" si="237"/>
        <v>345.61</v>
      </c>
      <c r="J254" s="22"/>
      <c r="K254" s="22">
        <f t="shared" si="238"/>
        <v>0</v>
      </c>
      <c r="L254" s="22">
        <v>0</v>
      </c>
      <c r="M254" s="22">
        <f t="shared" si="239"/>
        <v>0</v>
      </c>
      <c r="N254" s="22">
        <v>1</v>
      </c>
      <c r="O254" s="22">
        <f t="shared" si="240"/>
        <v>345.61</v>
      </c>
      <c r="P254" s="22"/>
      <c r="Q254" s="22">
        <f t="shared" si="241"/>
        <v>0</v>
      </c>
      <c r="R254" s="22">
        <f t="shared" si="242"/>
        <v>1</v>
      </c>
      <c r="S254" s="22">
        <f t="shared" si="243"/>
        <v>345.61</v>
      </c>
      <c r="T254" s="22">
        <f t="shared" si="244"/>
        <v>0</v>
      </c>
      <c r="U254" s="85">
        <f t="shared" si="245"/>
        <v>0</v>
      </c>
      <c r="V254">
        <v>0</v>
      </c>
    </row>
    <row r="255" spans="2:22" ht="24" x14ac:dyDescent="0.25">
      <c r="B255" s="69" t="s">
        <v>39</v>
      </c>
      <c r="C255" s="18" t="s">
        <v>605</v>
      </c>
      <c r="D255" s="19" t="s">
        <v>606</v>
      </c>
      <c r="E255" s="20" t="s">
        <v>607</v>
      </c>
      <c r="F255" s="21" t="s">
        <v>43</v>
      </c>
      <c r="G255" s="22">
        <v>1</v>
      </c>
      <c r="H255" s="22">
        <v>1533.2160000000001</v>
      </c>
      <c r="I255" s="22">
        <f t="shared" si="237"/>
        <v>1533.22</v>
      </c>
      <c r="J255" s="22"/>
      <c r="K255" s="22">
        <f t="shared" si="238"/>
        <v>0</v>
      </c>
      <c r="L255" s="22">
        <v>0</v>
      </c>
      <c r="M255" s="22">
        <f t="shared" si="239"/>
        <v>0</v>
      </c>
      <c r="N255" s="22">
        <v>1</v>
      </c>
      <c r="O255" s="22">
        <f t="shared" si="240"/>
        <v>1533.22</v>
      </c>
      <c r="P255" s="22"/>
      <c r="Q255" s="22">
        <f t="shared" si="241"/>
        <v>0</v>
      </c>
      <c r="R255" s="22">
        <f t="shared" si="242"/>
        <v>1</v>
      </c>
      <c r="S255" s="22">
        <f t="shared" si="243"/>
        <v>1533.22</v>
      </c>
      <c r="T255" s="22">
        <f t="shared" si="244"/>
        <v>0</v>
      </c>
      <c r="U255" s="85">
        <f t="shared" si="245"/>
        <v>0</v>
      </c>
      <c r="V255">
        <v>0</v>
      </c>
    </row>
    <row r="256" spans="2:22" ht="24" x14ac:dyDescent="0.25">
      <c r="B256" s="69" t="s">
        <v>39</v>
      </c>
      <c r="C256" s="18" t="s">
        <v>608</v>
      </c>
      <c r="D256" s="19" t="s">
        <v>609</v>
      </c>
      <c r="E256" s="20" t="s">
        <v>610</v>
      </c>
      <c r="F256" s="21" t="s">
        <v>47</v>
      </c>
      <c r="G256" s="22">
        <v>1</v>
      </c>
      <c r="H256" s="22">
        <v>96.108287552342503</v>
      </c>
      <c r="I256" s="22">
        <f t="shared" si="237"/>
        <v>96.11</v>
      </c>
      <c r="J256" s="22"/>
      <c r="K256" s="22">
        <f t="shared" si="238"/>
        <v>0</v>
      </c>
      <c r="L256" s="22">
        <v>0</v>
      </c>
      <c r="M256" s="22">
        <f t="shared" si="239"/>
        <v>0</v>
      </c>
      <c r="N256" s="22">
        <v>1</v>
      </c>
      <c r="O256" s="22">
        <f t="shared" si="240"/>
        <v>96.11</v>
      </c>
      <c r="P256" s="22"/>
      <c r="Q256" s="22">
        <f t="shared" si="241"/>
        <v>0</v>
      </c>
      <c r="R256" s="22">
        <f t="shared" si="242"/>
        <v>1</v>
      </c>
      <c r="S256" s="22">
        <f t="shared" si="243"/>
        <v>96.11</v>
      </c>
      <c r="T256" s="22">
        <f t="shared" si="244"/>
        <v>0</v>
      </c>
      <c r="U256" s="85">
        <f t="shared" si="245"/>
        <v>0</v>
      </c>
      <c r="V256">
        <v>0</v>
      </c>
    </row>
    <row r="257" spans="2:22" ht="24" x14ac:dyDescent="0.25">
      <c r="B257" s="69" t="s">
        <v>39</v>
      </c>
      <c r="C257" s="18" t="s">
        <v>611</v>
      </c>
      <c r="D257" s="19" t="s">
        <v>612</v>
      </c>
      <c r="E257" s="20" t="s">
        <v>613</v>
      </c>
      <c r="F257" s="21" t="s">
        <v>122</v>
      </c>
      <c r="G257" s="22">
        <v>12.995800000000001</v>
      </c>
      <c r="H257" s="22">
        <v>58.704245392289167</v>
      </c>
      <c r="I257" s="22">
        <f t="shared" si="237"/>
        <v>762.91</v>
      </c>
      <c r="J257" s="22"/>
      <c r="K257" s="22">
        <f t="shared" si="238"/>
        <v>0</v>
      </c>
      <c r="L257" s="22">
        <v>0</v>
      </c>
      <c r="M257" s="22">
        <f t="shared" si="239"/>
        <v>0</v>
      </c>
      <c r="N257" s="22">
        <v>12.995800000000001</v>
      </c>
      <c r="O257" s="22">
        <f t="shared" si="240"/>
        <v>762.91</v>
      </c>
      <c r="P257" s="22"/>
      <c r="Q257" s="22">
        <f t="shared" si="241"/>
        <v>0</v>
      </c>
      <c r="R257" s="22">
        <f t="shared" si="242"/>
        <v>12.995800000000001</v>
      </c>
      <c r="S257" s="22">
        <f t="shared" si="243"/>
        <v>762.91</v>
      </c>
      <c r="T257" s="22">
        <f t="shared" si="244"/>
        <v>0</v>
      </c>
      <c r="U257" s="85">
        <f t="shared" si="245"/>
        <v>0</v>
      </c>
      <c r="V257">
        <v>0</v>
      </c>
    </row>
    <row r="258" spans="2:22" ht="24" x14ac:dyDescent="0.25">
      <c r="B258" s="69" t="s">
        <v>39</v>
      </c>
      <c r="C258" s="18" t="s">
        <v>614</v>
      </c>
      <c r="D258" s="19" t="s">
        <v>615</v>
      </c>
      <c r="E258" s="20" t="s">
        <v>616</v>
      </c>
      <c r="F258" s="21" t="s">
        <v>122</v>
      </c>
      <c r="G258" s="22">
        <v>10.555800000000001</v>
      </c>
      <c r="H258" s="22">
        <v>37.656385965945155</v>
      </c>
      <c r="I258" s="22">
        <f t="shared" si="237"/>
        <v>397.49</v>
      </c>
      <c r="J258" s="22"/>
      <c r="K258" s="22">
        <f t="shared" si="238"/>
        <v>0</v>
      </c>
      <c r="L258" s="22">
        <v>0</v>
      </c>
      <c r="M258" s="22">
        <f t="shared" si="239"/>
        <v>0</v>
      </c>
      <c r="N258" s="22">
        <v>10.555800000000001</v>
      </c>
      <c r="O258" s="22">
        <f t="shared" si="240"/>
        <v>397.49</v>
      </c>
      <c r="P258" s="22"/>
      <c r="Q258" s="22">
        <f t="shared" si="241"/>
        <v>0</v>
      </c>
      <c r="R258" s="22">
        <f t="shared" si="242"/>
        <v>10.555800000000001</v>
      </c>
      <c r="S258" s="22">
        <f t="shared" si="243"/>
        <v>397.49</v>
      </c>
      <c r="T258" s="22">
        <f t="shared" si="244"/>
        <v>0</v>
      </c>
      <c r="U258" s="85">
        <f t="shared" si="245"/>
        <v>0</v>
      </c>
      <c r="V258">
        <v>0</v>
      </c>
    </row>
    <row r="259" spans="2:22" ht="24" x14ac:dyDescent="0.25">
      <c r="B259" s="69" t="s">
        <v>39</v>
      </c>
      <c r="C259" s="18" t="s">
        <v>617</v>
      </c>
      <c r="D259" s="19" t="s">
        <v>618</v>
      </c>
      <c r="E259" s="20" t="s">
        <v>619</v>
      </c>
      <c r="F259" s="21" t="s">
        <v>122</v>
      </c>
      <c r="G259" s="22">
        <v>1.08</v>
      </c>
      <c r="H259" s="22">
        <v>28.381379879863459</v>
      </c>
      <c r="I259" s="22">
        <f t="shared" si="237"/>
        <v>30.65</v>
      </c>
      <c r="J259" s="22"/>
      <c r="K259" s="22">
        <f t="shared" si="238"/>
        <v>0</v>
      </c>
      <c r="L259" s="22">
        <v>0</v>
      </c>
      <c r="M259" s="22">
        <f t="shared" si="239"/>
        <v>0</v>
      </c>
      <c r="N259" s="22">
        <v>1.08</v>
      </c>
      <c r="O259" s="22">
        <f t="shared" si="240"/>
        <v>30.65</v>
      </c>
      <c r="P259" s="22"/>
      <c r="Q259" s="22">
        <f t="shared" si="241"/>
        <v>0</v>
      </c>
      <c r="R259" s="22">
        <f t="shared" si="242"/>
        <v>1.08</v>
      </c>
      <c r="S259" s="22">
        <f t="shared" si="243"/>
        <v>30.65</v>
      </c>
      <c r="T259" s="22">
        <f t="shared" si="244"/>
        <v>0</v>
      </c>
      <c r="U259" s="85">
        <f t="shared" si="245"/>
        <v>0</v>
      </c>
      <c r="V259">
        <v>0</v>
      </c>
    </row>
    <row r="260" spans="2:22" ht="24" x14ac:dyDescent="0.25">
      <c r="B260" s="69" t="s">
        <v>39</v>
      </c>
      <c r="C260" s="18" t="s">
        <v>620</v>
      </c>
      <c r="D260" s="19" t="s">
        <v>621</v>
      </c>
      <c r="E260" s="20" t="s">
        <v>622</v>
      </c>
      <c r="F260" s="21" t="s">
        <v>122</v>
      </c>
      <c r="G260" s="22">
        <v>1.0811313660534967</v>
      </c>
      <c r="H260" s="22">
        <v>46.318145576327794</v>
      </c>
      <c r="I260" s="22">
        <f t="shared" si="237"/>
        <v>50.08</v>
      </c>
      <c r="J260" s="22"/>
      <c r="K260" s="22">
        <f t="shared" si="238"/>
        <v>0</v>
      </c>
      <c r="L260" s="22">
        <v>0</v>
      </c>
      <c r="M260" s="22">
        <f t="shared" si="239"/>
        <v>0</v>
      </c>
      <c r="N260" s="22">
        <v>1.08</v>
      </c>
      <c r="O260" s="22">
        <f t="shared" si="240"/>
        <v>50.02</v>
      </c>
      <c r="P260" s="22"/>
      <c r="Q260" s="22">
        <f t="shared" si="241"/>
        <v>0</v>
      </c>
      <c r="R260" s="22">
        <f t="shared" si="242"/>
        <v>1.08</v>
      </c>
      <c r="S260" s="22">
        <f t="shared" si="243"/>
        <v>50.02</v>
      </c>
      <c r="T260" s="22">
        <f t="shared" si="244"/>
        <v>1.1313660534966186E-3</v>
      </c>
      <c r="U260" s="85">
        <f t="shared" si="245"/>
        <v>5.9999999999995168E-2</v>
      </c>
      <c r="V260">
        <v>0</v>
      </c>
    </row>
    <row r="261" spans="2:22" ht="36" x14ac:dyDescent="0.25">
      <c r="B261" s="69" t="s">
        <v>39</v>
      </c>
      <c r="C261" s="18" t="s">
        <v>623</v>
      </c>
      <c r="D261" s="19" t="s">
        <v>624</v>
      </c>
      <c r="E261" s="20" t="s">
        <v>625</v>
      </c>
      <c r="F261" s="21" t="s">
        <v>122</v>
      </c>
      <c r="G261" s="22">
        <v>0.83192562685997284</v>
      </c>
      <c r="H261" s="22">
        <v>13.443509418279355</v>
      </c>
      <c r="I261" s="22">
        <f t="shared" si="237"/>
        <v>11.18</v>
      </c>
      <c r="J261" s="22"/>
      <c r="K261" s="22">
        <f t="shared" si="238"/>
        <v>0</v>
      </c>
      <c r="L261" s="22">
        <v>0</v>
      </c>
      <c r="M261" s="22">
        <f t="shared" si="239"/>
        <v>0</v>
      </c>
      <c r="N261" s="22">
        <v>0.83000000000000118</v>
      </c>
      <c r="O261" s="22">
        <f t="shared" si="240"/>
        <v>11.16</v>
      </c>
      <c r="P261" s="22"/>
      <c r="Q261" s="22">
        <f t="shared" si="241"/>
        <v>0</v>
      </c>
      <c r="R261" s="22">
        <f t="shared" si="242"/>
        <v>0.83000000000000118</v>
      </c>
      <c r="S261" s="22">
        <f t="shared" si="243"/>
        <v>11.16</v>
      </c>
      <c r="T261" s="22">
        <f t="shared" si="244"/>
        <v>1.9256268599716631E-3</v>
      </c>
      <c r="U261" s="85">
        <f t="shared" si="245"/>
        <v>1.9999999999999574E-2</v>
      </c>
      <c r="V261">
        <v>0</v>
      </c>
    </row>
    <row r="262" spans="2:22" x14ac:dyDescent="0.25">
      <c r="B262" s="70"/>
      <c r="C262" s="23"/>
      <c r="D262" s="24" t="s">
        <v>626</v>
      </c>
      <c r="E262" s="28" t="s">
        <v>627</v>
      </c>
      <c r="F262" s="29"/>
      <c r="G262" s="46">
        <v>0</v>
      </c>
      <c r="H262" s="27"/>
      <c r="I262" s="33">
        <f>SUBTOTAL(9,I263:I286)</f>
        <v>51950.87999999999</v>
      </c>
      <c r="J262" s="27"/>
      <c r="K262" s="33">
        <f>SUBTOTAL(9,K263:K286)</f>
        <v>0</v>
      </c>
      <c r="L262" s="27"/>
      <c r="M262" s="33">
        <f>SUBTOTAL(9,M263:M286)</f>
        <v>0</v>
      </c>
      <c r="N262" s="27"/>
      <c r="O262" s="33">
        <f>SUBTOTAL(9,O263:O286)</f>
        <v>51950.899999999987</v>
      </c>
      <c r="P262" s="27"/>
      <c r="Q262" s="33">
        <f>SUBTOTAL(9,Q263:Q286)</f>
        <v>0</v>
      </c>
      <c r="R262" s="27"/>
      <c r="S262" s="33">
        <f>SUBTOTAL(9,S263:S286)</f>
        <v>51950.899999999987</v>
      </c>
      <c r="T262" s="27"/>
      <c r="U262" s="87">
        <f>SUBTOTAL(9,U263:U286)</f>
        <v>-1.999999999998181E-2</v>
      </c>
      <c r="V262">
        <v>0</v>
      </c>
    </row>
    <row r="263" spans="2:22" ht="36" x14ac:dyDescent="0.25">
      <c r="B263" s="72" t="s">
        <v>134</v>
      </c>
      <c r="C263" s="18" t="s">
        <v>628</v>
      </c>
      <c r="D263" s="19" t="s">
        <v>629</v>
      </c>
      <c r="E263" s="20" t="s">
        <v>630</v>
      </c>
      <c r="F263" s="21" t="s">
        <v>420</v>
      </c>
      <c r="G263" s="22">
        <v>18.899999999999999</v>
      </c>
      <c r="H263" s="22">
        <v>39.464908761040199</v>
      </c>
      <c r="I263" s="22">
        <f t="shared" ref="I263:I286" si="246">ROUND(G263*H263,2)</f>
        <v>745.89</v>
      </c>
      <c r="J263" s="22"/>
      <c r="K263" s="22">
        <f t="shared" ref="K263:K286" si="247">ROUND($H263*J263,2)</f>
        <v>0</v>
      </c>
      <c r="L263" s="22">
        <v>0</v>
      </c>
      <c r="M263" s="22">
        <f t="shared" ref="M263:M286" si="248">ROUND($H263*L263,2)</f>
        <v>0</v>
      </c>
      <c r="N263" s="22">
        <v>18.899999999999999</v>
      </c>
      <c r="O263" s="22">
        <f t="shared" ref="O263:O286" si="249">ROUND($H263*N263,2)</f>
        <v>745.89</v>
      </c>
      <c r="P263" s="22"/>
      <c r="Q263" s="22">
        <f t="shared" ref="Q263:Q286" si="250">ROUND($H263*P263,2)</f>
        <v>0</v>
      </c>
      <c r="R263" s="22">
        <f t="shared" ref="R263:R286" si="251">J263+L263+N263+P263</f>
        <v>18.899999999999999</v>
      </c>
      <c r="S263" s="22">
        <f t="shared" ref="S263:S286" si="252">+M263+K263+O263+Q263</f>
        <v>745.89</v>
      </c>
      <c r="T263" s="22">
        <f t="shared" ref="T263:T286" si="253">G263-R263</f>
        <v>0</v>
      </c>
      <c r="U263" s="85">
        <f t="shared" ref="U263:U286" si="254">I263-S263</f>
        <v>0</v>
      </c>
      <c r="V263">
        <v>0</v>
      </c>
    </row>
    <row r="264" spans="2:22" ht="24" x14ac:dyDescent="0.25">
      <c r="B264" s="72" t="s">
        <v>134</v>
      </c>
      <c r="C264" s="18" t="s">
        <v>631</v>
      </c>
      <c r="D264" s="19" t="s">
        <v>632</v>
      </c>
      <c r="E264" s="20" t="s">
        <v>633</v>
      </c>
      <c r="F264" s="21" t="s">
        <v>420</v>
      </c>
      <c r="G264" s="22">
        <v>33</v>
      </c>
      <c r="H264" s="22">
        <v>47.010039764747724</v>
      </c>
      <c r="I264" s="22">
        <f t="shared" si="246"/>
        <v>1551.33</v>
      </c>
      <c r="J264" s="22"/>
      <c r="K264" s="22">
        <f t="shared" si="247"/>
        <v>0</v>
      </c>
      <c r="L264" s="22">
        <v>0</v>
      </c>
      <c r="M264" s="22">
        <f t="shared" si="248"/>
        <v>0</v>
      </c>
      <c r="N264" s="22">
        <v>33</v>
      </c>
      <c r="O264" s="22">
        <f t="shared" si="249"/>
        <v>1551.33</v>
      </c>
      <c r="P264" s="22"/>
      <c r="Q264" s="22">
        <f t="shared" si="250"/>
        <v>0</v>
      </c>
      <c r="R264" s="22">
        <f t="shared" si="251"/>
        <v>33</v>
      </c>
      <c r="S264" s="22">
        <f t="shared" si="252"/>
        <v>1551.33</v>
      </c>
      <c r="T264" s="22">
        <f t="shared" si="253"/>
        <v>0</v>
      </c>
      <c r="U264" s="85">
        <f t="shared" si="254"/>
        <v>0</v>
      </c>
      <c r="V264">
        <v>0</v>
      </c>
    </row>
    <row r="265" spans="2:22" ht="24" x14ac:dyDescent="0.25">
      <c r="B265" s="72" t="s">
        <v>134</v>
      </c>
      <c r="C265" s="18" t="s">
        <v>634</v>
      </c>
      <c r="D265" s="19" t="s">
        <v>635</v>
      </c>
      <c r="E265" s="20" t="s">
        <v>636</v>
      </c>
      <c r="F265" s="21" t="s">
        <v>420</v>
      </c>
      <c r="G265" s="22">
        <v>0</v>
      </c>
      <c r="H265" s="22">
        <v>55.049891629970617</v>
      </c>
      <c r="I265" s="22">
        <f t="shared" si="246"/>
        <v>0</v>
      </c>
      <c r="J265" s="22"/>
      <c r="K265" s="22">
        <f t="shared" si="247"/>
        <v>0</v>
      </c>
      <c r="L265" s="22">
        <v>0</v>
      </c>
      <c r="M265" s="22">
        <f t="shared" si="248"/>
        <v>0</v>
      </c>
      <c r="N265" s="22">
        <v>0</v>
      </c>
      <c r="O265" s="22">
        <f t="shared" si="249"/>
        <v>0</v>
      </c>
      <c r="P265" s="22">
        <v>0</v>
      </c>
      <c r="Q265" s="22">
        <f t="shared" si="250"/>
        <v>0</v>
      </c>
      <c r="R265" s="22">
        <f t="shared" si="251"/>
        <v>0</v>
      </c>
      <c r="S265" s="22">
        <f t="shared" si="252"/>
        <v>0</v>
      </c>
      <c r="T265" s="22">
        <f t="shared" si="253"/>
        <v>0</v>
      </c>
      <c r="U265" s="85">
        <f t="shared" si="254"/>
        <v>0</v>
      </c>
      <c r="V265">
        <v>0</v>
      </c>
    </row>
    <row r="266" spans="2:22" ht="24" x14ac:dyDescent="0.25">
      <c r="B266" s="69" t="s">
        <v>39</v>
      </c>
      <c r="C266" s="18" t="s">
        <v>577</v>
      </c>
      <c r="D266" s="19" t="s">
        <v>637</v>
      </c>
      <c r="E266" s="20" t="s">
        <v>579</v>
      </c>
      <c r="F266" s="21" t="s">
        <v>75</v>
      </c>
      <c r="G266" s="22">
        <v>179.79999999999998</v>
      </c>
      <c r="H266" s="22">
        <v>96.647997707885168</v>
      </c>
      <c r="I266" s="22">
        <f t="shared" si="246"/>
        <v>17377.310000000001</v>
      </c>
      <c r="J266" s="22"/>
      <c r="K266" s="22">
        <f t="shared" si="247"/>
        <v>0</v>
      </c>
      <c r="L266" s="22">
        <v>0</v>
      </c>
      <c r="M266" s="22">
        <f t="shared" si="248"/>
        <v>0</v>
      </c>
      <c r="N266" s="22">
        <v>179.79999999999998</v>
      </c>
      <c r="O266" s="22">
        <f t="shared" si="249"/>
        <v>17377.310000000001</v>
      </c>
      <c r="P266" s="22"/>
      <c r="Q266" s="22">
        <f t="shared" si="250"/>
        <v>0</v>
      </c>
      <c r="R266" s="22">
        <f t="shared" si="251"/>
        <v>179.79999999999998</v>
      </c>
      <c r="S266" s="22">
        <f t="shared" si="252"/>
        <v>17377.310000000001</v>
      </c>
      <c r="T266" s="22">
        <f t="shared" si="253"/>
        <v>0</v>
      </c>
      <c r="U266" s="85">
        <f t="shared" si="254"/>
        <v>0</v>
      </c>
      <c r="V266">
        <v>0</v>
      </c>
    </row>
    <row r="267" spans="2:22" ht="24" x14ac:dyDescent="0.25">
      <c r="B267" s="69" t="s">
        <v>39</v>
      </c>
      <c r="C267" s="18" t="s">
        <v>580</v>
      </c>
      <c r="D267" s="19" t="s">
        <v>638</v>
      </c>
      <c r="E267" s="20" t="s">
        <v>582</v>
      </c>
      <c r="F267" s="21" t="s">
        <v>75</v>
      </c>
      <c r="G267" s="22">
        <v>107.43</v>
      </c>
      <c r="H267" s="22">
        <v>143.74796320054901</v>
      </c>
      <c r="I267" s="22">
        <f t="shared" si="246"/>
        <v>15442.84</v>
      </c>
      <c r="J267" s="22"/>
      <c r="K267" s="22">
        <f t="shared" si="247"/>
        <v>0</v>
      </c>
      <c r="L267" s="22">
        <v>0</v>
      </c>
      <c r="M267" s="22">
        <f t="shared" si="248"/>
        <v>0</v>
      </c>
      <c r="N267" s="22">
        <v>107.43</v>
      </c>
      <c r="O267" s="22">
        <f t="shared" si="249"/>
        <v>15442.84</v>
      </c>
      <c r="P267" s="22"/>
      <c r="Q267" s="22">
        <f t="shared" si="250"/>
        <v>0</v>
      </c>
      <c r="R267" s="22">
        <f t="shared" si="251"/>
        <v>107.43</v>
      </c>
      <c r="S267" s="22">
        <f t="shared" si="252"/>
        <v>15442.84</v>
      </c>
      <c r="T267" s="22">
        <f t="shared" si="253"/>
        <v>0</v>
      </c>
      <c r="U267" s="85">
        <f t="shared" si="254"/>
        <v>0</v>
      </c>
      <c r="V267">
        <v>0</v>
      </c>
    </row>
    <row r="268" spans="2:22" ht="48" x14ac:dyDescent="0.25">
      <c r="B268" s="72" t="s">
        <v>134</v>
      </c>
      <c r="C268" s="18" t="s">
        <v>639</v>
      </c>
      <c r="D268" s="19" t="s">
        <v>640</v>
      </c>
      <c r="E268" s="20" t="s">
        <v>641</v>
      </c>
      <c r="F268" s="21" t="s">
        <v>75</v>
      </c>
      <c r="G268" s="22">
        <v>127.00000000000001</v>
      </c>
      <c r="H268" s="22">
        <v>16.692000170880874</v>
      </c>
      <c r="I268" s="22">
        <f t="shared" si="246"/>
        <v>2119.88</v>
      </c>
      <c r="J268" s="22"/>
      <c r="K268" s="22">
        <f t="shared" si="247"/>
        <v>0</v>
      </c>
      <c r="L268" s="22">
        <v>0</v>
      </c>
      <c r="M268" s="22">
        <f t="shared" si="248"/>
        <v>0</v>
      </c>
      <c r="N268" s="22">
        <v>127.00000000000001</v>
      </c>
      <c r="O268" s="22">
        <f t="shared" si="249"/>
        <v>2119.88</v>
      </c>
      <c r="P268" s="22"/>
      <c r="Q268" s="22">
        <f t="shared" si="250"/>
        <v>0</v>
      </c>
      <c r="R268" s="22">
        <f t="shared" si="251"/>
        <v>127.00000000000001</v>
      </c>
      <c r="S268" s="22">
        <f t="shared" si="252"/>
        <v>2119.88</v>
      </c>
      <c r="T268" s="22">
        <f t="shared" si="253"/>
        <v>0</v>
      </c>
      <c r="U268" s="85">
        <f t="shared" si="254"/>
        <v>0</v>
      </c>
      <c r="V268">
        <v>0</v>
      </c>
    </row>
    <row r="269" spans="2:22" ht="48" x14ac:dyDescent="0.25">
      <c r="B269" s="72" t="s">
        <v>134</v>
      </c>
      <c r="C269" s="18" t="s">
        <v>596</v>
      </c>
      <c r="D269" s="19" t="s">
        <v>642</v>
      </c>
      <c r="E269" s="20" t="s">
        <v>598</v>
      </c>
      <c r="F269" s="21" t="s">
        <v>75</v>
      </c>
      <c r="G269" s="22">
        <v>109</v>
      </c>
      <c r="H269" s="22">
        <v>15.420010697488857</v>
      </c>
      <c r="I269" s="22">
        <f t="shared" si="246"/>
        <v>1680.78</v>
      </c>
      <c r="J269" s="22"/>
      <c r="K269" s="22">
        <f t="shared" si="247"/>
        <v>0</v>
      </c>
      <c r="L269" s="22">
        <v>0</v>
      </c>
      <c r="M269" s="22">
        <f t="shared" si="248"/>
        <v>0</v>
      </c>
      <c r="N269" s="22">
        <v>109</v>
      </c>
      <c r="O269" s="22">
        <f t="shared" si="249"/>
        <v>1680.78</v>
      </c>
      <c r="P269" s="22"/>
      <c r="Q269" s="22">
        <f t="shared" si="250"/>
        <v>0</v>
      </c>
      <c r="R269" s="22">
        <f t="shared" si="251"/>
        <v>109</v>
      </c>
      <c r="S269" s="22">
        <f t="shared" si="252"/>
        <v>1680.78</v>
      </c>
      <c r="T269" s="22">
        <f t="shared" si="253"/>
        <v>0</v>
      </c>
      <c r="U269" s="85">
        <f t="shared" si="254"/>
        <v>0</v>
      </c>
      <c r="V269">
        <v>0</v>
      </c>
    </row>
    <row r="270" spans="2:22" ht="24" x14ac:dyDescent="0.25">
      <c r="B270" s="69" t="s">
        <v>39</v>
      </c>
      <c r="C270" s="18" t="s">
        <v>643</v>
      </c>
      <c r="D270" s="19" t="s">
        <v>644</v>
      </c>
      <c r="E270" s="20" t="s">
        <v>645</v>
      </c>
      <c r="F270" s="21" t="s">
        <v>43</v>
      </c>
      <c r="G270" s="22">
        <v>8</v>
      </c>
      <c r="H270" s="22">
        <v>75.600000000000009</v>
      </c>
      <c r="I270" s="22">
        <f t="shared" si="246"/>
        <v>604.79999999999995</v>
      </c>
      <c r="J270" s="22"/>
      <c r="K270" s="22">
        <f t="shared" si="247"/>
        <v>0</v>
      </c>
      <c r="L270" s="22">
        <v>0</v>
      </c>
      <c r="M270" s="22">
        <f t="shared" si="248"/>
        <v>0</v>
      </c>
      <c r="N270" s="22">
        <v>8</v>
      </c>
      <c r="O270" s="22">
        <f t="shared" si="249"/>
        <v>604.79999999999995</v>
      </c>
      <c r="P270" s="22"/>
      <c r="Q270" s="22">
        <f t="shared" si="250"/>
        <v>0</v>
      </c>
      <c r="R270" s="22">
        <f t="shared" si="251"/>
        <v>8</v>
      </c>
      <c r="S270" s="22">
        <f t="shared" si="252"/>
        <v>604.79999999999995</v>
      </c>
      <c r="T270" s="22">
        <f t="shared" si="253"/>
        <v>0</v>
      </c>
      <c r="U270" s="85">
        <f t="shared" si="254"/>
        <v>0</v>
      </c>
      <c r="V270">
        <v>0</v>
      </c>
    </row>
    <row r="271" spans="2:22" ht="24" x14ac:dyDescent="0.25">
      <c r="B271" s="69" t="s">
        <v>39</v>
      </c>
      <c r="C271" s="18" t="s">
        <v>646</v>
      </c>
      <c r="D271" s="19" t="s">
        <v>647</v>
      </c>
      <c r="E271" s="20" t="s">
        <v>648</v>
      </c>
      <c r="F271" s="21" t="s">
        <v>43</v>
      </c>
      <c r="G271" s="22">
        <v>0</v>
      </c>
      <c r="H271" s="22">
        <v>391.65600000000001</v>
      </c>
      <c r="I271" s="22">
        <f t="shared" si="246"/>
        <v>0</v>
      </c>
      <c r="J271" s="22"/>
      <c r="K271" s="22">
        <f t="shared" si="247"/>
        <v>0</v>
      </c>
      <c r="L271" s="22">
        <v>0</v>
      </c>
      <c r="M271" s="22">
        <f t="shared" si="248"/>
        <v>0</v>
      </c>
      <c r="N271" s="22">
        <v>0</v>
      </c>
      <c r="O271" s="22">
        <f t="shared" si="249"/>
        <v>0</v>
      </c>
      <c r="P271" s="22">
        <v>0</v>
      </c>
      <c r="Q271" s="22">
        <f t="shared" si="250"/>
        <v>0</v>
      </c>
      <c r="R271" s="22">
        <f t="shared" si="251"/>
        <v>0</v>
      </c>
      <c r="S271" s="22">
        <f t="shared" si="252"/>
        <v>0</v>
      </c>
      <c r="T271" s="22">
        <f t="shared" si="253"/>
        <v>0</v>
      </c>
      <c r="U271" s="85">
        <f t="shared" si="254"/>
        <v>0</v>
      </c>
      <c r="V271">
        <v>0</v>
      </c>
    </row>
    <row r="272" spans="2:22" ht="24" x14ac:dyDescent="0.25">
      <c r="B272" s="69" t="s">
        <v>39</v>
      </c>
      <c r="C272" s="18" t="s">
        <v>649</v>
      </c>
      <c r="D272" s="19" t="s">
        <v>650</v>
      </c>
      <c r="E272" s="20" t="s">
        <v>651</v>
      </c>
      <c r="F272" s="21" t="s">
        <v>43</v>
      </c>
      <c r="G272" s="22">
        <v>0</v>
      </c>
      <c r="H272" s="22">
        <v>38.927999999999997</v>
      </c>
      <c r="I272" s="22">
        <f t="shared" si="246"/>
        <v>0</v>
      </c>
      <c r="J272" s="22"/>
      <c r="K272" s="22">
        <f t="shared" si="247"/>
        <v>0</v>
      </c>
      <c r="L272" s="22">
        <v>0</v>
      </c>
      <c r="M272" s="22">
        <f t="shared" si="248"/>
        <v>0</v>
      </c>
      <c r="N272" s="22">
        <v>0</v>
      </c>
      <c r="O272" s="22">
        <f t="shared" si="249"/>
        <v>0</v>
      </c>
      <c r="P272" s="22">
        <v>0</v>
      </c>
      <c r="Q272" s="22">
        <f t="shared" si="250"/>
        <v>0</v>
      </c>
      <c r="R272" s="22">
        <f t="shared" si="251"/>
        <v>0</v>
      </c>
      <c r="S272" s="22">
        <f t="shared" si="252"/>
        <v>0</v>
      </c>
      <c r="T272" s="22">
        <f t="shared" si="253"/>
        <v>0</v>
      </c>
      <c r="U272" s="85">
        <f t="shared" si="254"/>
        <v>0</v>
      </c>
      <c r="V272">
        <v>0</v>
      </c>
    </row>
    <row r="273" spans="2:22" ht="24" x14ac:dyDescent="0.25">
      <c r="B273" s="69" t="s">
        <v>39</v>
      </c>
      <c r="C273" s="18" t="s">
        <v>652</v>
      </c>
      <c r="D273" s="19" t="s">
        <v>653</v>
      </c>
      <c r="E273" s="20" t="s">
        <v>654</v>
      </c>
      <c r="F273" s="21" t="s">
        <v>75</v>
      </c>
      <c r="G273" s="22">
        <v>50.239999999999995</v>
      </c>
      <c r="H273" s="22">
        <v>13.391883215742112</v>
      </c>
      <c r="I273" s="22">
        <f t="shared" si="246"/>
        <v>672.81</v>
      </c>
      <c r="J273" s="22"/>
      <c r="K273" s="22">
        <f t="shared" si="247"/>
        <v>0</v>
      </c>
      <c r="L273" s="22">
        <v>0</v>
      </c>
      <c r="M273" s="22">
        <f t="shared" si="248"/>
        <v>0</v>
      </c>
      <c r="N273" s="22">
        <v>50.239999999999995</v>
      </c>
      <c r="O273" s="22">
        <f t="shared" si="249"/>
        <v>672.81</v>
      </c>
      <c r="P273" s="22"/>
      <c r="Q273" s="22">
        <f t="shared" si="250"/>
        <v>0</v>
      </c>
      <c r="R273" s="22">
        <f t="shared" si="251"/>
        <v>50.239999999999995</v>
      </c>
      <c r="S273" s="22">
        <f t="shared" si="252"/>
        <v>672.81</v>
      </c>
      <c r="T273" s="22">
        <f t="shared" si="253"/>
        <v>0</v>
      </c>
      <c r="U273" s="85">
        <f t="shared" si="254"/>
        <v>0</v>
      </c>
      <c r="V273">
        <v>0</v>
      </c>
    </row>
    <row r="274" spans="2:22" ht="24" x14ac:dyDescent="0.25">
      <c r="B274" s="69" t="s">
        <v>39</v>
      </c>
      <c r="C274" s="18" t="s">
        <v>655</v>
      </c>
      <c r="D274" s="19" t="s">
        <v>656</v>
      </c>
      <c r="E274" s="20" t="s">
        <v>657</v>
      </c>
      <c r="F274" s="21" t="s">
        <v>75</v>
      </c>
      <c r="G274" s="22">
        <v>0</v>
      </c>
      <c r="H274" s="22">
        <v>19.391841168716095</v>
      </c>
      <c r="I274" s="22">
        <f t="shared" si="246"/>
        <v>0</v>
      </c>
      <c r="J274" s="22"/>
      <c r="K274" s="22">
        <f t="shared" si="247"/>
        <v>0</v>
      </c>
      <c r="L274" s="22">
        <v>0</v>
      </c>
      <c r="M274" s="22">
        <f t="shared" si="248"/>
        <v>0</v>
      </c>
      <c r="N274" s="22">
        <v>0</v>
      </c>
      <c r="O274" s="22">
        <f t="shared" si="249"/>
        <v>0</v>
      </c>
      <c r="P274" s="22">
        <v>0</v>
      </c>
      <c r="Q274" s="22">
        <f t="shared" si="250"/>
        <v>0</v>
      </c>
      <c r="R274" s="22">
        <f t="shared" si="251"/>
        <v>0</v>
      </c>
      <c r="S274" s="22">
        <f t="shared" si="252"/>
        <v>0</v>
      </c>
      <c r="T274" s="22">
        <f t="shared" si="253"/>
        <v>0</v>
      </c>
      <c r="U274" s="85">
        <f t="shared" si="254"/>
        <v>0</v>
      </c>
      <c r="V274">
        <v>0</v>
      </c>
    </row>
    <row r="275" spans="2:22" ht="24" x14ac:dyDescent="0.25">
      <c r="B275" s="69" t="s">
        <v>39</v>
      </c>
      <c r="C275" s="18" t="s">
        <v>658</v>
      </c>
      <c r="D275" s="19" t="s">
        <v>659</v>
      </c>
      <c r="E275" s="20" t="s">
        <v>660</v>
      </c>
      <c r="F275" s="21" t="s">
        <v>75</v>
      </c>
      <c r="G275" s="22">
        <v>50.237893294137258</v>
      </c>
      <c r="H275" s="22">
        <v>9.3120943042130797</v>
      </c>
      <c r="I275" s="22">
        <f t="shared" si="246"/>
        <v>467.82</v>
      </c>
      <c r="J275" s="22"/>
      <c r="K275" s="22">
        <f t="shared" si="247"/>
        <v>0</v>
      </c>
      <c r="L275" s="22">
        <v>0</v>
      </c>
      <c r="M275" s="22">
        <f t="shared" si="248"/>
        <v>0</v>
      </c>
      <c r="N275" s="22">
        <v>50.239999999999995</v>
      </c>
      <c r="O275" s="22">
        <f t="shared" si="249"/>
        <v>467.84</v>
      </c>
      <c r="P275" s="22"/>
      <c r="Q275" s="22">
        <f t="shared" si="250"/>
        <v>0</v>
      </c>
      <c r="R275" s="22">
        <f t="shared" si="251"/>
        <v>50.239999999999995</v>
      </c>
      <c r="S275" s="22">
        <f t="shared" si="252"/>
        <v>467.84</v>
      </c>
      <c r="T275" s="22">
        <f t="shared" si="253"/>
        <v>-2.1067058627366464E-3</v>
      </c>
      <c r="U275" s="85">
        <f t="shared" si="254"/>
        <v>-1.999999999998181E-2</v>
      </c>
      <c r="V275">
        <v>0</v>
      </c>
    </row>
    <row r="276" spans="2:22" ht="24" x14ac:dyDescent="0.25">
      <c r="B276" s="69" t="s">
        <v>39</v>
      </c>
      <c r="C276" s="18" t="s">
        <v>661</v>
      </c>
      <c r="D276" s="19" t="s">
        <v>662</v>
      </c>
      <c r="E276" s="20" t="s">
        <v>663</v>
      </c>
      <c r="F276" s="21" t="s">
        <v>75</v>
      </c>
      <c r="G276" s="22">
        <v>0</v>
      </c>
      <c r="H276" s="22">
        <v>14.771973776896616</v>
      </c>
      <c r="I276" s="22">
        <f t="shared" si="246"/>
        <v>0</v>
      </c>
      <c r="J276" s="22"/>
      <c r="K276" s="22">
        <f t="shared" si="247"/>
        <v>0</v>
      </c>
      <c r="L276" s="22">
        <v>0</v>
      </c>
      <c r="M276" s="22">
        <f t="shared" si="248"/>
        <v>0</v>
      </c>
      <c r="N276" s="22">
        <v>0</v>
      </c>
      <c r="O276" s="22">
        <f t="shared" si="249"/>
        <v>0</v>
      </c>
      <c r="P276" s="22">
        <v>0</v>
      </c>
      <c r="Q276" s="22">
        <f t="shared" si="250"/>
        <v>0</v>
      </c>
      <c r="R276" s="22">
        <f t="shared" si="251"/>
        <v>0</v>
      </c>
      <c r="S276" s="22">
        <f t="shared" si="252"/>
        <v>0</v>
      </c>
      <c r="T276" s="22">
        <f t="shared" si="253"/>
        <v>0</v>
      </c>
      <c r="U276" s="85">
        <f t="shared" si="254"/>
        <v>0</v>
      </c>
      <c r="V276">
        <v>0</v>
      </c>
    </row>
    <row r="277" spans="2:22" ht="36" x14ac:dyDescent="0.25">
      <c r="B277" s="69" t="s">
        <v>39</v>
      </c>
      <c r="C277" s="18" t="s">
        <v>664</v>
      </c>
      <c r="D277" s="19" t="s">
        <v>665</v>
      </c>
      <c r="E277" s="20" t="s">
        <v>666</v>
      </c>
      <c r="F277" s="21" t="s">
        <v>43</v>
      </c>
      <c r="G277" s="22">
        <v>2</v>
      </c>
      <c r="H277" s="22">
        <v>374.4</v>
      </c>
      <c r="I277" s="22">
        <f t="shared" si="246"/>
        <v>748.8</v>
      </c>
      <c r="J277" s="22"/>
      <c r="K277" s="22">
        <f t="shared" si="247"/>
        <v>0</v>
      </c>
      <c r="L277" s="22">
        <v>0</v>
      </c>
      <c r="M277" s="22">
        <f t="shared" si="248"/>
        <v>0</v>
      </c>
      <c r="N277" s="22">
        <v>2</v>
      </c>
      <c r="O277" s="22">
        <f t="shared" si="249"/>
        <v>748.8</v>
      </c>
      <c r="P277" s="22"/>
      <c r="Q277" s="22">
        <f t="shared" si="250"/>
        <v>0</v>
      </c>
      <c r="R277" s="22">
        <f t="shared" si="251"/>
        <v>2</v>
      </c>
      <c r="S277" s="22">
        <f t="shared" si="252"/>
        <v>748.8</v>
      </c>
      <c r="T277" s="22">
        <f t="shared" si="253"/>
        <v>0</v>
      </c>
      <c r="U277" s="85">
        <f t="shared" si="254"/>
        <v>0</v>
      </c>
      <c r="V277">
        <v>0</v>
      </c>
    </row>
    <row r="278" spans="2:22" ht="36" x14ac:dyDescent="0.25">
      <c r="B278" s="69" t="s">
        <v>134</v>
      </c>
      <c r="C278" s="18" t="s">
        <v>667</v>
      </c>
      <c r="D278" s="19" t="s">
        <v>668</v>
      </c>
      <c r="E278" s="20" t="s">
        <v>669</v>
      </c>
      <c r="F278" s="21" t="s">
        <v>420</v>
      </c>
      <c r="G278" s="22">
        <v>1.5</v>
      </c>
      <c r="H278" s="22">
        <v>806.88275394225582</v>
      </c>
      <c r="I278" s="22">
        <f t="shared" si="246"/>
        <v>1210.32</v>
      </c>
      <c r="J278" s="22"/>
      <c r="K278" s="22">
        <f t="shared" si="247"/>
        <v>0</v>
      </c>
      <c r="L278" s="22">
        <v>0</v>
      </c>
      <c r="M278" s="22">
        <f t="shared" si="248"/>
        <v>0</v>
      </c>
      <c r="N278" s="22">
        <v>1.5</v>
      </c>
      <c r="O278" s="22">
        <f t="shared" si="249"/>
        <v>1210.32</v>
      </c>
      <c r="P278" s="22"/>
      <c r="Q278" s="22">
        <f t="shared" si="250"/>
        <v>0</v>
      </c>
      <c r="R278" s="22">
        <f t="shared" si="251"/>
        <v>1.5</v>
      </c>
      <c r="S278" s="22">
        <f t="shared" si="252"/>
        <v>1210.32</v>
      </c>
      <c r="T278" s="22">
        <f t="shared" si="253"/>
        <v>0</v>
      </c>
      <c r="U278" s="85">
        <f t="shared" si="254"/>
        <v>0</v>
      </c>
      <c r="V278">
        <v>0</v>
      </c>
    </row>
    <row r="279" spans="2:22" ht="24" x14ac:dyDescent="0.25">
      <c r="B279" s="69" t="s">
        <v>39</v>
      </c>
      <c r="C279" s="18" t="s">
        <v>670</v>
      </c>
      <c r="D279" s="19" t="s">
        <v>671</v>
      </c>
      <c r="E279" s="44" t="s">
        <v>672</v>
      </c>
      <c r="F279" s="45" t="s">
        <v>43</v>
      </c>
      <c r="G279" s="22">
        <v>1</v>
      </c>
      <c r="H279" s="22">
        <v>2222.1</v>
      </c>
      <c r="I279" s="22">
        <f t="shared" si="246"/>
        <v>2222.1</v>
      </c>
      <c r="J279" s="22"/>
      <c r="K279" s="22">
        <f t="shared" si="247"/>
        <v>0</v>
      </c>
      <c r="L279" s="22">
        <v>0</v>
      </c>
      <c r="M279" s="22">
        <f t="shared" si="248"/>
        <v>0</v>
      </c>
      <c r="N279" s="22">
        <v>1</v>
      </c>
      <c r="O279" s="22">
        <f t="shared" si="249"/>
        <v>2222.1</v>
      </c>
      <c r="P279" s="22"/>
      <c r="Q279" s="22">
        <f t="shared" si="250"/>
        <v>0</v>
      </c>
      <c r="R279" s="22">
        <f t="shared" si="251"/>
        <v>1</v>
      </c>
      <c r="S279" s="22">
        <f t="shared" si="252"/>
        <v>2222.1</v>
      </c>
      <c r="T279" s="22">
        <f t="shared" si="253"/>
        <v>0</v>
      </c>
      <c r="U279" s="85">
        <f t="shared" si="254"/>
        <v>0</v>
      </c>
      <c r="V279">
        <v>0</v>
      </c>
    </row>
    <row r="280" spans="2:22" ht="24" x14ac:dyDescent="0.25">
      <c r="B280" s="69" t="s">
        <v>39</v>
      </c>
      <c r="C280" s="18" t="s">
        <v>608</v>
      </c>
      <c r="D280" s="19" t="s">
        <v>673</v>
      </c>
      <c r="E280" s="20" t="s">
        <v>610</v>
      </c>
      <c r="F280" s="21" t="s">
        <v>47</v>
      </c>
      <c r="G280" s="22">
        <v>0.62000000000000011</v>
      </c>
      <c r="H280" s="22">
        <v>96.106838017711652</v>
      </c>
      <c r="I280" s="22">
        <f t="shared" si="246"/>
        <v>59.59</v>
      </c>
      <c r="J280" s="22"/>
      <c r="K280" s="22">
        <f t="shared" si="247"/>
        <v>0</v>
      </c>
      <c r="L280" s="22">
        <v>0</v>
      </c>
      <c r="M280" s="22">
        <f t="shared" si="248"/>
        <v>0</v>
      </c>
      <c r="N280" s="22">
        <v>0.62000000000000011</v>
      </c>
      <c r="O280" s="22">
        <f t="shared" si="249"/>
        <v>59.59</v>
      </c>
      <c r="P280" s="22"/>
      <c r="Q280" s="22">
        <f t="shared" si="250"/>
        <v>0</v>
      </c>
      <c r="R280" s="22">
        <f t="shared" si="251"/>
        <v>0.62000000000000011</v>
      </c>
      <c r="S280" s="22">
        <f t="shared" si="252"/>
        <v>59.59</v>
      </c>
      <c r="T280" s="22">
        <f t="shared" si="253"/>
        <v>0</v>
      </c>
      <c r="U280" s="85">
        <f t="shared" si="254"/>
        <v>0</v>
      </c>
      <c r="V280">
        <v>0</v>
      </c>
    </row>
    <row r="281" spans="2:22" ht="24" x14ac:dyDescent="0.25">
      <c r="B281" s="69" t="s">
        <v>39</v>
      </c>
      <c r="C281" s="18" t="s">
        <v>611</v>
      </c>
      <c r="D281" s="19" t="s">
        <v>674</v>
      </c>
      <c r="E281" s="20" t="s">
        <v>613</v>
      </c>
      <c r="F281" s="21" t="s">
        <v>122</v>
      </c>
      <c r="G281" s="22">
        <v>38</v>
      </c>
      <c r="H281" s="22">
        <v>58.703989517066447</v>
      </c>
      <c r="I281" s="22">
        <f t="shared" si="246"/>
        <v>2230.75</v>
      </c>
      <c r="J281" s="22"/>
      <c r="K281" s="22">
        <f t="shared" si="247"/>
        <v>0</v>
      </c>
      <c r="L281" s="22">
        <v>0</v>
      </c>
      <c r="M281" s="22">
        <f t="shared" si="248"/>
        <v>0</v>
      </c>
      <c r="N281" s="22">
        <v>38</v>
      </c>
      <c r="O281" s="22">
        <f t="shared" si="249"/>
        <v>2230.75</v>
      </c>
      <c r="P281" s="22"/>
      <c r="Q281" s="22">
        <f t="shared" si="250"/>
        <v>0</v>
      </c>
      <c r="R281" s="22">
        <f t="shared" si="251"/>
        <v>38</v>
      </c>
      <c r="S281" s="22">
        <f t="shared" si="252"/>
        <v>2230.75</v>
      </c>
      <c r="T281" s="22">
        <f t="shared" si="253"/>
        <v>0</v>
      </c>
      <c r="U281" s="85">
        <f t="shared" si="254"/>
        <v>0</v>
      </c>
      <c r="V281">
        <v>0</v>
      </c>
    </row>
    <row r="282" spans="2:22" ht="24" x14ac:dyDescent="0.25">
      <c r="B282" s="69" t="s">
        <v>39</v>
      </c>
      <c r="C282" s="18" t="s">
        <v>614</v>
      </c>
      <c r="D282" s="19" t="s">
        <v>675</v>
      </c>
      <c r="E282" s="20" t="s">
        <v>616</v>
      </c>
      <c r="F282" s="21" t="s">
        <v>122</v>
      </c>
      <c r="G282" s="22">
        <v>34</v>
      </c>
      <c r="H282" s="22">
        <v>37.656053544159896</v>
      </c>
      <c r="I282" s="22">
        <f t="shared" si="246"/>
        <v>1280.31</v>
      </c>
      <c r="J282" s="22"/>
      <c r="K282" s="22">
        <f t="shared" si="247"/>
        <v>0</v>
      </c>
      <c r="L282" s="22">
        <v>0</v>
      </c>
      <c r="M282" s="22">
        <f t="shared" si="248"/>
        <v>0</v>
      </c>
      <c r="N282" s="22">
        <v>34</v>
      </c>
      <c r="O282" s="22">
        <f t="shared" si="249"/>
        <v>1280.31</v>
      </c>
      <c r="P282" s="22"/>
      <c r="Q282" s="22">
        <f t="shared" si="250"/>
        <v>0</v>
      </c>
      <c r="R282" s="22">
        <f t="shared" si="251"/>
        <v>34</v>
      </c>
      <c r="S282" s="22">
        <f t="shared" si="252"/>
        <v>1280.31</v>
      </c>
      <c r="T282" s="22">
        <f t="shared" si="253"/>
        <v>0</v>
      </c>
      <c r="U282" s="85">
        <f t="shared" si="254"/>
        <v>0</v>
      </c>
      <c r="V282">
        <v>0</v>
      </c>
    </row>
    <row r="283" spans="2:22" ht="24" x14ac:dyDescent="0.25">
      <c r="B283" s="69" t="s">
        <v>39</v>
      </c>
      <c r="C283" s="18" t="s">
        <v>617</v>
      </c>
      <c r="D283" s="19" t="s">
        <v>676</v>
      </c>
      <c r="E283" s="20" t="s">
        <v>619</v>
      </c>
      <c r="F283" s="21" t="s">
        <v>122</v>
      </c>
      <c r="G283" s="22">
        <v>5</v>
      </c>
      <c r="H283" s="22">
        <v>28.380965640758003</v>
      </c>
      <c r="I283" s="22">
        <f t="shared" si="246"/>
        <v>141.9</v>
      </c>
      <c r="J283" s="22"/>
      <c r="K283" s="22">
        <f t="shared" si="247"/>
        <v>0</v>
      </c>
      <c r="L283" s="22">
        <v>0</v>
      </c>
      <c r="M283" s="22">
        <f t="shared" si="248"/>
        <v>0</v>
      </c>
      <c r="N283" s="22">
        <v>5</v>
      </c>
      <c r="O283" s="22">
        <f t="shared" si="249"/>
        <v>141.9</v>
      </c>
      <c r="P283" s="22"/>
      <c r="Q283" s="22">
        <f t="shared" si="250"/>
        <v>0</v>
      </c>
      <c r="R283" s="22">
        <f t="shared" si="251"/>
        <v>5</v>
      </c>
      <c r="S283" s="22">
        <f t="shared" si="252"/>
        <v>141.9</v>
      </c>
      <c r="T283" s="22">
        <f t="shared" si="253"/>
        <v>0</v>
      </c>
      <c r="U283" s="85">
        <f t="shared" si="254"/>
        <v>0</v>
      </c>
      <c r="V283">
        <v>0</v>
      </c>
    </row>
    <row r="284" spans="2:22" ht="24" x14ac:dyDescent="0.25">
      <c r="B284" s="69" t="s">
        <v>39</v>
      </c>
      <c r="C284" s="18" t="s">
        <v>620</v>
      </c>
      <c r="D284" s="19" t="s">
        <v>677</v>
      </c>
      <c r="E284" s="20" t="s">
        <v>622</v>
      </c>
      <c r="F284" s="21" t="s">
        <v>122</v>
      </c>
      <c r="G284" s="22">
        <v>5</v>
      </c>
      <c r="H284" s="22">
        <v>46.319069648178434</v>
      </c>
      <c r="I284" s="22">
        <f t="shared" si="246"/>
        <v>231.6</v>
      </c>
      <c r="J284" s="22"/>
      <c r="K284" s="22">
        <f t="shared" si="247"/>
        <v>0</v>
      </c>
      <c r="L284" s="22">
        <v>0</v>
      </c>
      <c r="M284" s="22">
        <f t="shared" si="248"/>
        <v>0</v>
      </c>
      <c r="N284" s="22">
        <v>5</v>
      </c>
      <c r="O284" s="22">
        <f t="shared" si="249"/>
        <v>231.6</v>
      </c>
      <c r="P284" s="22"/>
      <c r="Q284" s="22">
        <f t="shared" si="250"/>
        <v>0</v>
      </c>
      <c r="R284" s="22">
        <f t="shared" si="251"/>
        <v>5</v>
      </c>
      <c r="S284" s="22">
        <f t="shared" si="252"/>
        <v>231.6</v>
      </c>
      <c r="T284" s="22">
        <f t="shared" si="253"/>
        <v>0</v>
      </c>
      <c r="U284" s="85">
        <f t="shared" si="254"/>
        <v>0</v>
      </c>
      <c r="V284">
        <v>0</v>
      </c>
    </row>
    <row r="285" spans="2:22" ht="36" x14ac:dyDescent="0.25">
      <c r="B285" s="69" t="s">
        <v>39</v>
      </c>
      <c r="C285" s="18" t="s">
        <v>623</v>
      </c>
      <c r="D285" s="19" t="s">
        <v>678</v>
      </c>
      <c r="E285" s="20" t="s">
        <v>625</v>
      </c>
      <c r="F285" s="21" t="s">
        <v>122</v>
      </c>
      <c r="G285" s="22">
        <v>3.9000000000000004</v>
      </c>
      <c r="H285" s="22">
        <v>13.440701690256432</v>
      </c>
      <c r="I285" s="22">
        <f t="shared" si="246"/>
        <v>52.42</v>
      </c>
      <c r="J285" s="22"/>
      <c r="K285" s="22">
        <f t="shared" si="247"/>
        <v>0</v>
      </c>
      <c r="L285" s="22">
        <v>0</v>
      </c>
      <c r="M285" s="22">
        <f t="shared" si="248"/>
        <v>0</v>
      </c>
      <c r="N285" s="22">
        <v>3.9000000000000004</v>
      </c>
      <c r="O285" s="22">
        <f t="shared" si="249"/>
        <v>52.42</v>
      </c>
      <c r="P285" s="22"/>
      <c r="Q285" s="22">
        <f t="shared" si="250"/>
        <v>0</v>
      </c>
      <c r="R285" s="22">
        <f t="shared" si="251"/>
        <v>3.9000000000000004</v>
      </c>
      <c r="S285" s="22">
        <f t="shared" si="252"/>
        <v>52.42</v>
      </c>
      <c r="T285" s="22">
        <f t="shared" si="253"/>
        <v>0</v>
      </c>
      <c r="U285" s="85">
        <f t="shared" si="254"/>
        <v>0</v>
      </c>
      <c r="V285">
        <v>0</v>
      </c>
    </row>
    <row r="286" spans="2:22" ht="24" x14ac:dyDescent="0.25">
      <c r="B286" s="69" t="s">
        <v>39</v>
      </c>
      <c r="C286" s="18" t="s">
        <v>679</v>
      </c>
      <c r="D286" s="19" t="s">
        <v>680</v>
      </c>
      <c r="E286" s="20" t="s">
        <v>681</v>
      </c>
      <c r="F286" s="21" t="s">
        <v>122</v>
      </c>
      <c r="G286" s="22">
        <v>20.550000000000011</v>
      </c>
      <c r="H286" s="22">
        <v>151.31999416239756</v>
      </c>
      <c r="I286" s="22">
        <f t="shared" si="246"/>
        <v>3109.63</v>
      </c>
      <c r="J286" s="22"/>
      <c r="K286" s="22">
        <f t="shared" si="247"/>
        <v>0</v>
      </c>
      <c r="L286" s="22">
        <v>0</v>
      </c>
      <c r="M286" s="22">
        <f t="shared" si="248"/>
        <v>0</v>
      </c>
      <c r="N286" s="22">
        <v>20.55</v>
      </c>
      <c r="O286" s="22">
        <f t="shared" si="249"/>
        <v>3109.63</v>
      </c>
      <c r="P286" s="22"/>
      <c r="Q286" s="22">
        <f t="shared" si="250"/>
        <v>0</v>
      </c>
      <c r="R286" s="22">
        <f t="shared" si="251"/>
        <v>20.55</v>
      </c>
      <c r="S286" s="22">
        <f t="shared" si="252"/>
        <v>3109.63</v>
      </c>
      <c r="T286" s="22">
        <f t="shared" si="253"/>
        <v>0</v>
      </c>
      <c r="U286" s="85">
        <f t="shared" si="254"/>
        <v>0</v>
      </c>
      <c r="V286">
        <v>0</v>
      </c>
    </row>
    <row r="287" spans="2:22" x14ac:dyDescent="0.25">
      <c r="B287" s="70"/>
      <c r="C287" s="23"/>
      <c r="D287" s="24" t="s">
        <v>682</v>
      </c>
      <c r="E287" s="28" t="s">
        <v>683</v>
      </c>
      <c r="F287" s="29"/>
      <c r="G287" s="46">
        <v>0</v>
      </c>
      <c r="H287" s="27"/>
      <c r="I287" s="33">
        <f>SUBTOTAL(9,I288:I329)</f>
        <v>34251.79</v>
      </c>
      <c r="J287" s="27"/>
      <c r="K287" s="33">
        <f>SUBTOTAL(9,K288:K329)</f>
        <v>0</v>
      </c>
      <c r="L287" s="27"/>
      <c r="M287" s="33">
        <f>SUBTOTAL(9,M288:M329)</f>
        <v>0</v>
      </c>
      <c r="N287" s="27"/>
      <c r="O287" s="33">
        <f>SUBTOTAL(9,O288:O329)</f>
        <v>34252.149999999994</v>
      </c>
      <c r="P287" s="27"/>
      <c r="Q287" s="33">
        <f>SUBTOTAL(9,Q288:Q329)</f>
        <v>0</v>
      </c>
      <c r="R287" s="27"/>
      <c r="S287" s="33">
        <f>SUBTOTAL(9,S288:S329)</f>
        <v>34252.149999999994</v>
      </c>
      <c r="T287" s="27"/>
      <c r="U287" s="87">
        <f>SUBTOTAL(9,U288:U329)</f>
        <v>-0.36000000000032628</v>
      </c>
      <c r="V287">
        <v>0</v>
      </c>
    </row>
    <row r="288" spans="2:22" ht="24" x14ac:dyDescent="0.25">
      <c r="B288" s="69" t="s">
        <v>39</v>
      </c>
      <c r="C288" s="18" t="s">
        <v>684</v>
      </c>
      <c r="D288" s="19" t="s">
        <v>685</v>
      </c>
      <c r="E288" s="20" t="s">
        <v>686</v>
      </c>
      <c r="F288" s="21" t="s">
        <v>75</v>
      </c>
      <c r="G288" s="22">
        <v>212</v>
      </c>
      <c r="H288" s="22">
        <v>28.835993981951276</v>
      </c>
      <c r="I288" s="22">
        <f t="shared" ref="I288:I329" si="255">ROUND(G288*H288,2)</f>
        <v>6113.23</v>
      </c>
      <c r="J288" s="22"/>
      <c r="K288" s="22">
        <f t="shared" ref="K288:K329" si="256">ROUND($H288*J288,2)</f>
        <v>0</v>
      </c>
      <c r="L288" s="22">
        <v>0</v>
      </c>
      <c r="M288" s="22">
        <f t="shared" ref="M288:M329" si="257">ROUND($H288*L288,2)</f>
        <v>0</v>
      </c>
      <c r="N288" s="22">
        <v>212</v>
      </c>
      <c r="O288" s="22">
        <f t="shared" ref="O288:O329" si="258">ROUND($H288*N288,2)</f>
        <v>6113.23</v>
      </c>
      <c r="P288" s="22"/>
      <c r="Q288" s="22">
        <f t="shared" ref="Q288:Q329" si="259">ROUND($H288*P288,2)</f>
        <v>0</v>
      </c>
      <c r="R288" s="22">
        <f t="shared" ref="R288:R329" si="260">J288+L288+N288+P288</f>
        <v>212</v>
      </c>
      <c r="S288" s="22">
        <f t="shared" ref="S288:S329" si="261">+M288+K288+O288+Q288</f>
        <v>6113.23</v>
      </c>
      <c r="T288" s="22">
        <f t="shared" ref="T288:T329" si="262">G288-R288</f>
        <v>0</v>
      </c>
      <c r="U288" s="85">
        <f t="shared" ref="U288:U329" si="263">I288-S288</f>
        <v>0</v>
      </c>
      <c r="V288">
        <v>0</v>
      </c>
    </row>
    <row r="289" spans="2:22" ht="24" x14ac:dyDescent="0.25">
      <c r="B289" s="69" t="s">
        <v>39</v>
      </c>
      <c r="C289" s="18" t="s">
        <v>687</v>
      </c>
      <c r="D289" s="19" t="s">
        <v>688</v>
      </c>
      <c r="E289" s="20" t="s">
        <v>689</v>
      </c>
      <c r="F289" s="21" t="s">
        <v>75</v>
      </c>
      <c r="G289" s="22">
        <v>187.95815951113545</v>
      </c>
      <c r="H289" s="22">
        <v>38.520019661987924</v>
      </c>
      <c r="I289" s="22">
        <f t="shared" si="255"/>
        <v>7240.15</v>
      </c>
      <c r="J289" s="22"/>
      <c r="K289" s="22">
        <f t="shared" si="256"/>
        <v>0</v>
      </c>
      <c r="L289" s="22">
        <v>0</v>
      </c>
      <c r="M289" s="22">
        <f t="shared" si="257"/>
        <v>0</v>
      </c>
      <c r="N289" s="22">
        <v>187.95999999999998</v>
      </c>
      <c r="O289" s="22">
        <f t="shared" si="258"/>
        <v>7240.22</v>
      </c>
      <c r="P289" s="22"/>
      <c r="Q289" s="22">
        <f t="shared" si="259"/>
        <v>0</v>
      </c>
      <c r="R289" s="22">
        <f t="shared" si="260"/>
        <v>187.95999999999998</v>
      </c>
      <c r="S289" s="22">
        <f t="shared" si="261"/>
        <v>7240.22</v>
      </c>
      <c r="T289" s="22">
        <f t="shared" si="262"/>
        <v>-1.8404888645306983E-3</v>
      </c>
      <c r="U289" s="85">
        <f t="shared" si="263"/>
        <v>-7.0000000000618456E-2</v>
      </c>
      <c r="V289">
        <v>0</v>
      </c>
    </row>
    <row r="290" spans="2:22" ht="24" x14ac:dyDescent="0.25">
      <c r="B290" s="69" t="s">
        <v>39</v>
      </c>
      <c r="C290" s="18" t="s">
        <v>690</v>
      </c>
      <c r="D290" s="19" t="s">
        <v>691</v>
      </c>
      <c r="E290" s="20" t="s">
        <v>692</v>
      </c>
      <c r="F290" s="21" t="s">
        <v>75</v>
      </c>
      <c r="G290" s="22">
        <v>78.99799999999999</v>
      </c>
      <c r="H290" s="22">
        <v>48.108031139645043</v>
      </c>
      <c r="I290" s="22">
        <f t="shared" si="255"/>
        <v>3800.44</v>
      </c>
      <c r="J290" s="22"/>
      <c r="K290" s="22">
        <f t="shared" si="256"/>
        <v>0</v>
      </c>
      <c r="L290" s="22">
        <v>0</v>
      </c>
      <c r="M290" s="22">
        <f t="shared" si="257"/>
        <v>0</v>
      </c>
      <c r="N290" s="22">
        <v>78.99799999999999</v>
      </c>
      <c r="O290" s="22">
        <f t="shared" si="258"/>
        <v>3800.44</v>
      </c>
      <c r="P290" s="22"/>
      <c r="Q290" s="22">
        <f t="shared" si="259"/>
        <v>0</v>
      </c>
      <c r="R290" s="22">
        <f t="shared" si="260"/>
        <v>78.99799999999999</v>
      </c>
      <c r="S290" s="22">
        <f t="shared" si="261"/>
        <v>3800.44</v>
      </c>
      <c r="T290" s="22">
        <f t="shared" si="262"/>
        <v>0</v>
      </c>
      <c r="U290" s="85">
        <f t="shared" si="263"/>
        <v>0</v>
      </c>
      <c r="V290">
        <v>0</v>
      </c>
    </row>
    <row r="291" spans="2:22" ht="24" x14ac:dyDescent="0.25">
      <c r="B291" s="69" t="s">
        <v>39</v>
      </c>
      <c r="C291" s="18" t="s">
        <v>693</v>
      </c>
      <c r="D291" s="19" t="s">
        <v>694</v>
      </c>
      <c r="E291" s="20" t="s">
        <v>695</v>
      </c>
      <c r="F291" s="21" t="s">
        <v>75</v>
      </c>
      <c r="G291" s="22">
        <v>18</v>
      </c>
      <c r="H291" s="22">
        <v>54.82804363605208</v>
      </c>
      <c r="I291" s="22">
        <f t="shared" si="255"/>
        <v>986.9</v>
      </c>
      <c r="J291" s="22"/>
      <c r="K291" s="22">
        <f t="shared" si="256"/>
        <v>0</v>
      </c>
      <c r="L291" s="22">
        <v>0</v>
      </c>
      <c r="M291" s="22">
        <f t="shared" si="257"/>
        <v>0</v>
      </c>
      <c r="N291" s="22">
        <v>18</v>
      </c>
      <c r="O291" s="22">
        <f t="shared" si="258"/>
        <v>986.9</v>
      </c>
      <c r="P291" s="22"/>
      <c r="Q291" s="22">
        <f t="shared" si="259"/>
        <v>0</v>
      </c>
      <c r="R291" s="22">
        <f t="shared" si="260"/>
        <v>18</v>
      </c>
      <c r="S291" s="22">
        <f t="shared" si="261"/>
        <v>986.9</v>
      </c>
      <c r="T291" s="22">
        <f t="shared" si="262"/>
        <v>0</v>
      </c>
      <c r="U291" s="85">
        <f t="shared" si="263"/>
        <v>0</v>
      </c>
      <c r="V291">
        <v>0</v>
      </c>
    </row>
    <row r="292" spans="2:22" ht="24" x14ac:dyDescent="0.25">
      <c r="B292" s="69" t="s">
        <v>39</v>
      </c>
      <c r="C292" s="18" t="s">
        <v>696</v>
      </c>
      <c r="D292" s="19" t="s">
        <v>697</v>
      </c>
      <c r="E292" s="20" t="s">
        <v>698</v>
      </c>
      <c r="F292" s="21" t="s">
        <v>75</v>
      </c>
      <c r="G292" s="22">
        <v>0</v>
      </c>
      <c r="H292" s="22">
        <v>76.476022724279915</v>
      </c>
      <c r="I292" s="22">
        <f t="shared" si="255"/>
        <v>0</v>
      </c>
      <c r="J292" s="22"/>
      <c r="K292" s="22">
        <f t="shared" si="256"/>
        <v>0</v>
      </c>
      <c r="L292" s="22">
        <v>0</v>
      </c>
      <c r="M292" s="22">
        <f t="shared" si="257"/>
        <v>0</v>
      </c>
      <c r="N292" s="22">
        <v>0</v>
      </c>
      <c r="O292" s="22">
        <f t="shared" si="258"/>
        <v>0</v>
      </c>
      <c r="P292" s="22">
        <v>0</v>
      </c>
      <c r="Q292" s="22">
        <f t="shared" si="259"/>
        <v>0</v>
      </c>
      <c r="R292" s="22">
        <f t="shared" si="260"/>
        <v>0</v>
      </c>
      <c r="S292" s="22">
        <f t="shared" si="261"/>
        <v>0</v>
      </c>
      <c r="T292" s="22">
        <f t="shared" si="262"/>
        <v>0</v>
      </c>
      <c r="U292" s="85">
        <f t="shared" si="263"/>
        <v>0</v>
      </c>
      <c r="V292">
        <v>0</v>
      </c>
    </row>
    <row r="293" spans="2:22" ht="24" x14ac:dyDescent="0.25">
      <c r="B293" s="69" t="s">
        <v>39</v>
      </c>
      <c r="C293" s="18" t="s">
        <v>699</v>
      </c>
      <c r="D293" s="19" t="s">
        <v>700</v>
      </c>
      <c r="E293" s="44" t="s">
        <v>701</v>
      </c>
      <c r="F293" s="45" t="s">
        <v>75</v>
      </c>
      <c r="G293" s="22">
        <v>12.398295482264871</v>
      </c>
      <c r="H293" s="22">
        <v>114.1202032185744</v>
      </c>
      <c r="I293" s="22">
        <f t="shared" si="255"/>
        <v>1414.9</v>
      </c>
      <c r="J293" s="22"/>
      <c r="K293" s="22">
        <f t="shared" si="256"/>
        <v>0</v>
      </c>
      <c r="L293" s="22">
        <v>0</v>
      </c>
      <c r="M293" s="22">
        <f t="shared" si="257"/>
        <v>0</v>
      </c>
      <c r="N293" s="22">
        <v>12.4</v>
      </c>
      <c r="O293" s="22">
        <f t="shared" si="258"/>
        <v>1415.09</v>
      </c>
      <c r="P293" s="22"/>
      <c r="Q293" s="22">
        <f t="shared" si="259"/>
        <v>0</v>
      </c>
      <c r="R293" s="22">
        <f t="shared" si="260"/>
        <v>12.4</v>
      </c>
      <c r="S293" s="22">
        <f t="shared" si="261"/>
        <v>1415.09</v>
      </c>
      <c r="T293" s="22">
        <f t="shared" si="262"/>
        <v>-1.7045177351295848E-3</v>
      </c>
      <c r="U293" s="85">
        <f t="shared" si="263"/>
        <v>-0.1899999999998272</v>
      </c>
      <c r="V293">
        <v>0</v>
      </c>
    </row>
    <row r="294" spans="2:22" ht="24" x14ac:dyDescent="0.25">
      <c r="B294" s="69" t="s">
        <v>39</v>
      </c>
      <c r="C294" s="18" t="s">
        <v>702</v>
      </c>
      <c r="D294" s="19" t="s">
        <v>703</v>
      </c>
      <c r="E294" s="20" t="s">
        <v>704</v>
      </c>
      <c r="F294" s="21" t="s">
        <v>75</v>
      </c>
      <c r="G294" s="22">
        <v>0</v>
      </c>
      <c r="H294" s="22">
        <v>183.02392430665199</v>
      </c>
      <c r="I294" s="22">
        <f t="shared" si="255"/>
        <v>0</v>
      </c>
      <c r="J294" s="22"/>
      <c r="K294" s="22">
        <f t="shared" si="256"/>
        <v>0</v>
      </c>
      <c r="L294" s="22">
        <v>0</v>
      </c>
      <c r="M294" s="22">
        <f t="shared" si="257"/>
        <v>0</v>
      </c>
      <c r="N294" s="22">
        <v>0</v>
      </c>
      <c r="O294" s="22">
        <f t="shared" si="258"/>
        <v>0</v>
      </c>
      <c r="P294" s="22">
        <v>0</v>
      </c>
      <c r="Q294" s="22">
        <f t="shared" si="259"/>
        <v>0</v>
      </c>
      <c r="R294" s="22">
        <f t="shared" si="260"/>
        <v>0</v>
      </c>
      <c r="S294" s="22">
        <f t="shared" si="261"/>
        <v>0</v>
      </c>
      <c r="T294" s="22">
        <f t="shared" si="262"/>
        <v>0</v>
      </c>
      <c r="U294" s="85">
        <f t="shared" si="263"/>
        <v>0</v>
      </c>
      <c r="V294">
        <v>0</v>
      </c>
    </row>
    <row r="295" spans="2:22" ht="24" x14ac:dyDescent="0.25">
      <c r="B295" s="69" t="s">
        <v>39</v>
      </c>
      <c r="C295" s="18" t="s">
        <v>705</v>
      </c>
      <c r="D295" s="19" t="s">
        <v>706</v>
      </c>
      <c r="E295" s="20" t="s">
        <v>707</v>
      </c>
      <c r="F295" s="21" t="s">
        <v>43</v>
      </c>
      <c r="G295" s="22">
        <v>1</v>
      </c>
      <c r="H295" s="22">
        <v>414.86400000000003</v>
      </c>
      <c r="I295" s="22">
        <f t="shared" si="255"/>
        <v>414.86</v>
      </c>
      <c r="J295" s="22"/>
      <c r="K295" s="22">
        <f t="shared" si="256"/>
        <v>0</v>
      </c>
      <c r="L295" s="22">
        <v>0</v>
      </c>
      <c r="M295" s="22">
        <f t="shared" si="257"/>
        <v>0</v>
      </c>
      <c r="N295" s="22">
        <v>1</v>
      </c>
      <c r="O295" s="22">
        <f t="shared" si="258"/>
        <v>414.86</v>
      </c>
      <c r="P295" s="22"/>
      <c r="Q295" s="22">
        <f t="shared" si="259"/>
        <v>0</v>
      </c>
      <c r="R295" s="22">
        <f t="shared" si="260"/>
        <v>1</v>
      </c>
      <c r="S295" s="22">
        <f t="shared" si="261"/>
        <v>414.86</v>
      </c>
      <c r="T295" s="22">
        <f t="shared" si="262"/>
        <v>0</v>
      </c>
      <c r="U295" s="85">
        <f t="shared" si="263"/>
        <v>0</v>
      </c>
      <c r="V295">
        <v>0</v>
      </c>
    </row>
    <row r="296" spans="2:22" ht="24" x14ac:dyDescent="0.25">
      <c r="B296" s="69" t="s">
        <v>39</v>
      </c>
      <c r="C296" s="18" t="s">
        <v>708</v>
      </c>
      <c r="D296" s="19" t="s">
        <v>709</v>
      </c>
      <c r="E296" s="20" t="s">
        <v>710</v>
      </c>
      <c r="F296" s="21" t="s">
        <v>43</v>
      </c>
      <c r="G296" s="22">
        <v>46</v>
      </c>
      <c r="H296" s="22">
        <v>6.0960000000000001</v>
      </c>
      <c r="I296" s="22">
        <f t="shared" si="255"/>
        <v>280.42</v>
      </c>
      <c r="J296" s="22"/>
      <c r="K296" s="22">
        <f t="shared" si="256"/>
        <v>0</v>
      </c>
      <c r="L296" s="22">
        <v>0</v>
      </c>
      <c r="M296" s="22">
        <f t="shared" si="257"/>
        <v>0</v>
      </c>
      <c r="N296" s="22">
        <v>46</v>
      </c>
      <c r="O296" s="22">
        <f t="shared" si="258"/>
        <v>280.42</v>
      </c>
      <c r="P296" s="22"/>
      <c r="Q296" s="22">
        <f t="shared" si="259"/>
        <v>0</v>
      </c>
      <c r="R296" s="22">
        <f t="shared" si="260"/>
        <v>46</v>
      </c>
      <c r="S296" s="22">
        <f t="shared" si="261"/>
        <v>280.42</v>
      </c>
      <c r="T296" s="22">
        <f t="shared" si="262"/>
        <v>0</v>
      </c>
      <c r="U296" s="85">
        <f t="shared" si="263"/>
        <v>0</v>
      </c>
      <c r="V296">
        <v>0</v>
      </c>
    </row>
    <row r="297" spans="2:22" ht="24" x14ac:dyDescent="0.25">
      <c r="B297" s="69" t="s">
        <v>39</v>
      </c>
      <c r="C297" s="18" t="s">
        <v>711</v>
      </c>
      <c r="D297" s="19" t="s">
        <v>712</v>
      </c>
      <c r="E297" s="20" t="s">
        <v>713</v>
      </c>
      <c r="F297" s="21" t="s">
        <v>43</v>
      </c>
      <c r="G297" s="22">
        <v>0</v>
      </c>
      <c r="H297" s="22">
        <v>7.476</v>
      </c>
      <c r="I297" s="22">
        <f t="shared" si="255"/>
        <v>0</v>
      </c>
      <c r="J297" s="22"/>
      <c r="K297" s="22">
        <f t="shared" si="256"/>
        <v>0</v>
      </c>
      <c r="L297" s="22">
        <v>0</v>
      </c>
      <c r="M297" s="22">
        <f t="shared" si="257"/>
        <v>0</v>
      </c>
      <c r="N297" s="22">
        <v>0</v>
      </c>
      <c r="O297" s="22">
        <f t="shared" si="258"/>
        <v>0</v>
      </c>
      <c r="P297" s="22">
        <v>0</v>
      </c>
      <c r="Q297" s="22">
        <f t="shared" si="259"/>
        <v>0</v>
      </c>
      <c r="R297" s="22">
        <f t="shared" si="260"/>
        <v>0</v>
      </c>
      <c r="S297" s="22">
        <f t="shared" si="261"/>
        <v>0</v>
      </c>
      <c r="T297" s="22">
        <f t="shared" si="262"/>
        <v>0</v>
      </c>
      <c r="U297" s="85">
        <f t="shared" si="263"/>
        <v>0</v>
      </c>
      <c r="V297">
        <v>0</v>
      </c>
    </row>
    <row r="298" spans="2:22" ht="24" x14ac:dyDescent="0.25">
      <c r="B298" s="69" t="s">
        <v>39</v>
      </c>
      <c r="C298" s="18" t="s">
        <v>714</v>
      </c>
      <c r="D298" s="19" t="s">
        <v>715</v>
      </c>
      <c r="E298" s="20" t="s">
        <v>716</v>
      </c>
      <c r="F298" s="21" t="s">
        <v>43</v>
      </c>
      <c r="G298" s="22">
        <v>0</v>
      </c>
      <c r="H298" s="22">
        <v>13.092000000000001</v>
      </c>
      <c r="I298" s="22">
        <f t="shared" si="255"/>
        <v>0</v>
      </c>
      <c r="J298" s="22"/>
      <c r="K298" s="22">
        <f t="shared" si="256"/>
        <v>0</v>
      </c>
      <c r="L298" s="22">
        <v>0</v>
      </c>
      <c r="M298" s="22">
        <f t="shared" si="257"/>
        <v>0</v>
      </c>
      <c r="N298" s="22">
        <v>0</v>
      </c>
      <c r="O298" s="22">
        <f t="shared" si="258"/>
        <v>0</v>
      </c>
      <c r="P298" s="22">
        <v>0</v>
      </c>
      <c r="Q298" s="22">
        <f t="shared" si="259"/>
        <v>0</v>
      </c>
      <c r="R298" s="22">
        <f t="shared" si="260"/>
        <v>0</v>
      </c>
      <c r="S298" s="22">
        <f t="shared" si="261"/>
        <v>0</v>
      </c>
      <c r="T298" s="22">
        <f t="shared" si="262"/>
        <v>0</v>
      </c>
      <c r="U298" s="85">
        <f t="shared" si="263"/>
        <v>0</v>
      </c>
      <c r="V298">
        <v>0</v>
      </c>
    </row>
    <row r="299" spans="2:22" ht="24" x14ac:dyDescent="0.25">
      <c r="B299" s="69" t="s">
        <v>39</v>
      </c>
      <c r="C299" s="18" t="s">
        <v>717</v>
      </c>
      <c r="D299" s="19" t="s">
        <v>718</v>
      </c>
      <c r="E299" s="20" t="s">
        <v>719</v>
      </c>
      <c r="F299" s="21" t="s">
        <v>43</v>
      </c>
      <c r="G299" s="22">
        <v>0</v>
      </c>
      <c r="H299" s="22">
        <v>14.123999999999999</v>
      </c>
      <c r="I299" s="22">
        <f t="shared" si="255"/>
        <v>0</v>
      </c>
      <c r="J299" s="22"/>
      <c r="K299" s="22">
        <f t="shared" si="256"/>
        <v>0</v>
      </c>
      <c r="L299" s="22">
        <v>0</v>
      </c>
      <c r="M299" s="22">
        <f t="shared" si="257"/>
        <v>0</v>
      </c>
      <c r="N299" s="22">
        <v>0</v>
      </c>
      <c r="O299" s="22">
        <f t="shared" si="258"/>
        <v>0</v>
      </c>
      <c r="P299" s="22">
        <v>0</v>
      </c>
      <c r="Q299" s="22">
        <f t="shared" si="259"/>
        <v>0</v>
      </c>
      <c r="R299" s="22">
        <f t="shared" si="260"/>
        <v>0</v>
      </c>
      <c r="S299" s="22">
        <f t="shared" si="261"/>
        <v>0</v>
      </c>
      <c r="T299" s="22">
        <f t="shared" si="262"/>
        <v>0</v>
      </c>
      <c r="U299" s="85">
        <f t="shared" si="263"/>
        <v>0</v>
      </c>
      <c r="V299">
        <v>0</v>
      </c>
    </row>
    <row r="300" spans="2:22" ht="24" x14ac:dyDescent="0.25">
      <c r="B300" s="69" t="s">
        <v>39</v>
      </c>
      <c r="C300" s="18" t="s">
        <v>720</v>
      </c>
      <c r="D300" s="19" t="s">
        <v>721</v>
      </c>
      <c r="E300" s="20" t="s">
        <v>722</v>
      </c>
      <c r="F300" s="21" t="s">
        <v>43</v>
      </c>
      <c r="G300" s="22">
        <v>0</v>
      </c>
      <c r="H300" s="22">
        <v>23.4</v>
      </c>
      <c r="I300" s="22">
        <f t="shared" si="255"/>
        <v>0</v>
      </c>
      <c r="J300" s="22"/>
      <c r="K300" s="22">
        <f t="shared" si="256"/>
        <v>0</v>
      </c>
      <c r="L300" s="22">
        <v>0</v>
      </c>
      <c r="M300" s="22">
        <f t="shared" si="257"/>
        <v>0</v>
      </c>
      <c r="N300" s="22">
        <v>0</v>
      </c>
      <c r="O300" s="22">
        <f t="shared" si="258"/>
        <v>0</v>
      </c>
      <c r="P300" s="22">
        <v>0</v>
      </c>
      <c r="Q300" s="22">
        <f t="shared" si="259"/>
        <v>0</v>
      </c>
      <c r="R300" s="22">
        <f t="shared" si="260"/>
        <v>0</v>
      </c>
      <c r="S300" s="22">
        <f t="shared" si="261"/>
        <v>0</v>
      </c>
      <c r="T300" s="22">
        <f t="shared" si="262"/>
        <v>0</v>
      </c>
      <c r="U300" s="85">
        <f t="shared" si="263"/>
        <v>0</v>
      </c>
      <c r="V300">
        <v>0</v>
      </c>
    </row>
    <row r="301" spans="2:22" ht="24" x14ac:dyDescent="0.25">
      <c r="B301" s="69" t="s">
        <v>39</v>
      </c>
      <c r="C301" s="18" t="s">
        <v>723</v>
      </c>
      <c r="D301" s="19" t="s">
        <v>724</v>
      </c>
      <c r="E301" s="20" t="s">
        <v>725</v>
      </c>
      <c r="F301" s="21" t="s">
        <v>43</v>
      </c>
      <c r="G301" s="22">
        <v>1</v>
      </c>
      <c r="H301" s="22">
        <v>37.356000000000002</v>
      </c>
      <c r="I301" s="22">
        <f t="shared" si="255"/>
        <v>37.36</v>
      </c>
      <c r="J301" s="22"/>
      <c r="K301" s="22">
        <f t="shared" si="256"/>
        <v>0</v>
      </c>
      <c r="L301" s="22">
        <v>0</v>
      </c>
      <c r="M301" s="22">
        <f t="shared" si="257"/>
        <v>0</v>
      </c>
      <c r="N301" s="22">
        <v>1</v>
      </c>
      <c r="O301" s="22">
        <f t="shared" si="258"/>
        <v>37.36</v>
      </c>
      <c r="P301" s="22"/>
      <c r="Q301" s="22">
        <f t="shared" si="259"/>
        <v>0</v>
      </c>
      <c r="R301" s="22">
        <f t="shared" si="260"/>
        <v>1</v>
      </c>
      <c r="S301" s="22">
        <f t="shared" si="261"/>
        <v>37.36</v>
      </c>
      <c r="T301" s="22">
        <f t="shared" si="262"/>
        <v>0</v>
      </c>
      <c r="U301" s="85">
        <f t="shared" si="263"/>
        <v>0</v>
      </c>
      <c r="V301">
        <v>0</v>
      </c>
    </row>
    <row r="302" spans="2:22" ht="72" x14ac:dyDescent="0.25">
      <c r="B302" s="69" t="s">
        <v>134</v>
      </c>
      <c r="C302" s="18" t="s">
        <v>726</v>
      </c>
      <c r="D302" s="19" t="s">
        <v>727</v>
      </c>
      <c r="E302" s="20" t="s">
        <v>728</v>
      </c>
      <c r="F302" s="21" t="s">
        <v>43</v>
      </c>
      <c r="G302" s="22">
        <v>1</v>
      </c>
      <c r="H302" s="22">
        <v>85.031999999999996</v>
      </c>
      <c r="I302" s="22">
        <f t="shared" si="255"/>
        <v>85.03</v>
      </c>
      <c r="J302" s="22"/>
      <c r="K302" s="22">
        <f t="shared" si="256"/>
        <v>0</v>
      </c>
      <c r="L302" s="22">
        <v>0</v>
      </c>
      <c r="M302" s="22">
        <f t="shared" si="257"/>
        <v>0</v>
      </c>
      <c r="N302" s="22">
        <v>1</v>
      </c>
      <c r="O302" s="22">
        <f t="shared" si="258"/>
        <v>85.03</v>
      </c>
      <c r="P302" s="22"/>
      <c r="Q302" s="22">
        <f t="shared" si="259"/>
        <v>0</v>
      </c>
      <c r="R302" s="22">
        <f t="shared" si="260"/>
        <v>1</v>
      </c>
      <c r="S302" s="22">
        <f t="shared" si="261"/>
        <v>85.03</v>
      </c>
      <c r="T302" s="22">
        <f t="shared" si="262"/>
        <v>0</v>
      </c>
      <c r="U302" s="85">
        <f t="shared" si="263"/>
        <v>0</v>
      </c>
      <c r="V302">
        <v>0</v>
      </c>
    </row>
    <row r="303" spans="2:22" x14ac:dyDescent="0.25">
      <c r="B303" s="69" t="s">
        <v>134</v>
      </c>
      <c r="C303" s="18" t="s">
        <v>729</v>
      </c>
      <c r="D303" s="19" t="s">
        <v>730</v>
      </c>
      <c r="E303" s="44" t="s">
        <v>731</v>
      </c>
      <c r="F303" s="45" t="s">
        <v>75</v>
      </c>
      <c r="G303" s="22">
        <v>397.27362282002036</v>
      </c>
      <c r="H303" s="22">
        <v>9.9840104456089662</v>
      </c>
      <c r="I303" s="22">
        <f t="shared" si="255"/>
        <v>3966.38</v>
      </c>
      <c r="J303" s="22"/>
      <c r="K303" s="22">
        <f t="shared" si="256"/>
        <v>0</v>
      </c>
      <c r="L303" s="22">
        <v>0</v>
      </c>
      <c r="M303" s="22">
        <f t="shared" si="257"/>
        <v>0</v>
      </c>
      <c r="N303" s="22">
        <v>397.27</v>
      </c>
      <c r="O303" s="22">
        <f t="shared" si="258"/>
        <v>3966.35</v>
      </c>
      <c r="P303" s="22"/>
      <c r="Q303" s="22">
        <f t="shared" si="259"/>
        <v>0</v>
      </c>
      <c r="R303" s="22">
        <f t="shared" si="260"/>
        <v>397.27</v>
      </c>
      <c r="S303" s="22">
        <f t="shared" si="261"/>
        <v>3966.35</v>
      </c>
      <c r="T303" s="22">
        <f t="shared" si="262"/>
        <v>3.622820020382278E-3</v>
      </c>
      <c r="U303" s="85">
        <f t="shared" si="263"/>
        <v>3.0000000000200089E-2</v>
      </c>
      <c r="V303">
        <v>0</v>
      </c>
    </row>
    <row r="304" spans="2:22" ht="60" x14ac:dyDescent="0.25">
      <c r="B304" s="69" t="s">
        <v>134</v>
      </c>
      <c r="C304" s="18" t="s">
        <v>732</v>
      </c>
      <c r="D304" s="19" t="s">
        <v>733</v>
      </c>
      <c r="E304" s="20" t="s">
        <v>734</v>
      </c>
      <c r="F304" s="21" t="s">
        <v>75</v>
      </c>
      <c r="G304" s="22">
        <v>74.622860848655804</v>
      </c>
      <c r="H304" s="22">
        <v>9.0840794937468647</v>
      </c>
      <c r="I304" s="22">
        <f t="shared" si="255"/>
        <v>677.88</v>
      </c>
      <c r="J304" s="22"/>
      <c r="K304" s="22">
        <f t="shared" si="256"/>
        <v>0</v>
      </c>
      <c r="L304" s="22">
        <v>0</v>
      </c>
      <c r="M304" s="22">
        <f t="shared" si="257"/>
        <v>0</v>
      </c>
      <c r="N304" s="22">
        <v>74.62</v>
      </c>
      <c r="O304" s="22">
        <f t="shared" si="258"/>
        <v>677.85</v>
      </c>
      <c r="P304" s="22"/>
      <c r="Q304" s="22">
        <f t="shared" si="259"/>
        <v>0</v>
      </c>
      <c r="R304" s="22">
        <f t="shared" si="260"/>
        <v>74.62</v>
      </c>
      <c r="S304" s="22">
        <f t="shared" si="261"/>
        <v>677.85</v>
      </c>
      <c r="T304" s="22">
        <f t="shared" si="262"/>
        <v>2.8608486557999413E-3</v>
      </c>
      <c r="U304" s="85">
        <f t="shared" si="263"/>
        <v>2.9999999999972715E-2</v>
      </c>
      <c r="V304">
        <v>0</v>
      </c>
    </row>
    <row r="305" spans="2:22" ht="48" x14ac:dyDescent="0.25">
      <c r="B305" s="69" t="s">
        <v>134</v>
      </c>
      <c r="C305" s="18" t="s">
        <v>735</v>
      </c>
      <c r="D305" s="19" t="s">
        <v>736</v>
      </c>
      <c r="E305" s="20" t="s">
        <v>737</v>
      </c>
      <c r="F305" s="21" t="s">
        <v>75</v>
      </c>
      <c r="G305" s="22">
        <v>64.200853666263939</v>
      </c>
      <c r="H305" s="22">
        <v>9.8880928172702056</v>
      </c>
      <c r="I305" s="22">
        <f t="shared" si="255"/>
        <v>634.82000000000005</v>
      </c>
      <c r="J305" s="22"/>
      <c r="K305" s="22">
        <f t="shared" si="256"/>
        <v>0</v>
      </c>
      <c r="L305" s="22">
        <v>0</v>
      </c>
      <c r="M305" s="22">
        <f t="shared" si="257"/>
        <v>0</v>
      </c>
      <c r="N305" s="22">
        <v>64.199999999999989</v>
      </c>
      <c r="O305" s="22">
        <f t="shared" si="258"/>
        <v>634.82000000000005</v>
      </c>
      <c r="P305" s="22"/>
      <c r="Q305" s="22">
        <f t="shared" si="259"/>
        <v>0</v>
      </c>
      <c r="R305" s="22">
        <f t="shared" si="260"/>
        <v>64.199999999999989</v>
      </c>
      <c r="S305" s="22">
        <f t="shared" si="261"/>
        <v>634.82000000000005</v>
      </c>
      <c r="T305" s="22">
        <f t="shared" si="262"/>
        <v>8.5366626395000367E-4</v>
      </c>
      <c r="U305" s="85">
        <f t="shared" si="263"/>
        <v>0</v>
      </c>
      <c r="V305">
        <v>0</v>
      </c>
    </row>
    <row r="306" spans="2:22" ht="24" x14ac:dyDescent="0.25">
      <c r="B306" s="69" t="s">
        <v>39</v>
      </c>
      <c r="C306" s="18" t="s">
        <v>738</v>
      </c>
      <c r="D306" s="19" t="s">
        <v>739</v>
      </c>
      <c r="E306" s="20" t="s">
        <v>740</v>
      </c>
      <c r="F306" s="21" t="s">
        <v>43</v>
      </c>
      <c r="G306" s="22">
        <v>17</v>
      </c>
      <c r="H306" s="22">
        <v>132.37199999999999</v>
      </c>
      <c r="I306" s="22">
        <f t="shared" si="255"/>
        <v>2250.3200000000002</v>
      </c>
      <c r="J306" s="22"/>
      <c r="K306" s="22">
        <f t="shared" si="256"/>
        <v>0</v>
      </c>
      <c r="L306" s="22">
        <v>0</v>
      </c>
      <c r="M306" s="22">
        <f t="shared" si="257"/>
        <v>0</v>
      </c>
      <c r="N306" s="22">
        <v>17</v>
      </c>
      <c r="O306" s="22">
        <f t="shared" si="258"/>
        <v>2250.3200000000002</v>
      </c>
      <c r="P306" s="22"/>
      <c r="Q306" s="22">
        <f t="shared" si="259"/>
        <v>0</v>
      </c>
      <c r="R306" s="22">
        <f t="shared" si="260"/>
        <v>17</v>
      </c>
      <c r="S306" s="22">
        <f t="shared" si="261"/>
        <v>2250.3200000000002</v>
      </c>
      <c r="T306" s="22">
        <f t="shared" si="262"/>
        <v>0</v>
      </c>
      <c r="U306" s="85">
        <f t="shared" si="263"/>
        <v>0</v>
      </c>
      <c r="V306">
        <v>0</v>
      </c>
    </row>
    <row r="307" spans="2:22" ht="24" x14ac:dyDescent="0.25">
      <c r="B307" s="69" t="s">
        <v>39</v>
      </c>
      <c r="C307" s="18" t="s">
        <v>741</v>
      </c>
      <c r="D307" s="19" t="s">
        <v>742</v>
      </c>
      <c r="E307" s="20" t="s">
        <v>743</v>
      </c>
      <c r="F307" s="21" t="s">
        <v>43</v>
      </c>
      <c r="G307" s="22">
        <v>0</v>
      </c>
      <c r="H307" s="22">
        <v>155.08800000000002</v>
      </c>
      <c r="I307" s="22">
        <f t="shared" si="255"/>
        <v>0</v>
      </c>
      <c r="J307" s="22"/>
      <c r="K307" s="22">
        <f t="shared" si="256"/>
        <v>0</v>
      </c>
      <c r="L307" s="22">
        <v>0</v>
      </c>
      <c r="M307" s="22">
        <f t="shared" si="257"/>
        <v>0</v>
      </c>
      <c r="N307" s="22">
        <v>0</v>
      </c>
      <c r="O307" s="22">
        <f t="shared" si="258"/>
        <v>0</v>
      </c>
      <c r="P307" s="22">
        <v>0</v>
      </c>
      <c r="Q307" s="22">
        <f t="shared" si="259"/>
        <v>0</v>
      </c>
      <c r="R307" s="22">
        <f t="shared" si="260"/>
        <v>0</v>
      </c>
      <c r="S307" s="22">
        <f t="shared" si="261"/>
        <v>0</v>
      </c>
      <c r="T307" s="22">
        <f t="shared" si="262"/>
        <v>0</v>
      </c>
      <c r="U307" s="85">
        <f t="shared" si="263"/>
        <v>0</v>
      </c>
      <c r="V307">
        <v>0</v>
      </c>
    </row>
    <row r="308" spans="2:22" ht="24" x14ac:dyDescent="0.25">
      <c r="B308" s="69" t="s">
        <v>39</v>
      </c>
      <c r="C308" s="18" t="s">
        <v>744</v>
      </c>
      <c r="D308" s="19" t="s">
        <v>745</v>
      </c>
      <c r="E308" s="20" t="s">
        <v>746</v>
      </c>
      <c r="F308" s="21" t="s">
        <v>43</v>
      </c>
      <c r="G308" s="22">
        <v>0</v>
      </c>
      <c r="H308" s="22">
        <v>93.335999999999984</v>
      </c>
      <c r="I308" s="22">
        <f t="shared" si="255"/>
        <v>0</v>
      </c>
      <c r="J308" s="22"/>
      <c r="K308" s="22">
        <f t="shared" si="256"/>
        <v>0</v>
      </c>
      <c r="L308" s="22">
        <v>0</v>
      </c>
      <c r="M308" s="22">
        <f t="shared" si="257"/>
        <v>0</v>
      </c>
      <c r="N308" s="22">
        <v>0</v>
      </c>
      <c r="O308" s="22">
        <f t="shared" si="258"/>
        <v>0</v>
      </c>
      <c r="P308" s="22">
        <v>0</v>
      </c>
      <c r="Q308" s="22">
        <f t="shared" si="259"/>
        <v>0</v>
      </c>
      <c r="R308" s="22">
        <f t="shared" si="260"/>
        <v>0</v>
      </c>
      <c r="S308" s="22">
        <f t="shared" si="261"/>
        <v>0</v>
      </c>
      <c r="T308" s="22">
        <f t="shared" si="262"/>
        <v>0</v>
      </c>
      <c r="U308" s="85">
        <f t="shared" si="263"/>
        <v>0</v>
      </c>
      <c r="V308">
        <v>0</v>
      </c>
    </row>
    <row r="309" spans="2:22" ht="24" x14ac:dyDescent="0.25">
      <c r="B309" s="69" t="s">
        <v>39</v>
      </c>
      <c r="C309" s="18" t="s">
        <v>747</v>
      </c>
      <c r="D309" s="19" t="s">
        <v>748</v>
      </c>
      <c r="E309" s="20" t="s">
        <v>749</v>
      </c>
      <c r="F309" s="21" t="s">
        <v>43</v>
      </c>
      <c r="G309" s="22">
        <v>0</v>
      </c>
      <c r="H309" s="22">
        <v>156.45599999999999</v>
      </c>
      <c r="I309" s="22">
        <f t="shared" si="255"/>
        <v>0</v>
      </c>
      <c r="J309" s="22"/>
      <c r="K309" s="22">
        <f t="shared" si="256"/>
        <v>0</v>
      </c>
      <c r="L309" s="22">
        <v>0</v>
      </c>
      <c r="M309" s="22">
        <f t="shared" si="257"/>
        <v>0</v>
      </c>
      <c r="N309" s="22">
        <v>0</v>
      </c>
      <c r="O309" s="22">
        <f t="shared" si="258"/>
        <v>0</v>
      </c>
      <c r="P309" s="22">
        <v>0</v>
      </c>
      <c r="Q309" s="22">
        <f t="shared" si="259"/>
        <v>0</v>
      </c>
      <c r="R309" s="22">
        <f t="shared" si="260"/>
        <v>0</v>
      </c>
      <c r="S309" s="22">
        <f t="shared" si="261"/>
        <v>0</v>
      </c>
      <c r="T309" s="22">
        <f t="shared" si="262"/>
        <v>0</v>
      </c>
      <c r="U309" s="85">
        <f t="shared" si="263"/>
        <v>0</v>
      </c>
      <c r="V309">
        <v>0</v>
      </c>
    </row>
    <row r="310" spans="2:22" ht="24" x14ac:dyDescent="0.25">
      <c r="B310" s="69" t="s">
        <v>39</v>
      </c>
      <c r="C310" s="18" t="s">
        <v>750</v>
      </c>
      <c r="D310" s="19" t="s">
        <v>751</v>
      </c>
      <c r="E310" s="20" t="s">
        <v>752</v>
      </c>
      <c r="F310" s="21" t="s">
        <v>43</v>
      </c>
      <c r="G310" s="22">
        <v>0</v>
      </c>
      <c r="H310" s="22">
        <v>200.71199999999999</v>
      </c>
      <c r="I310" s="22">
        <f t="shared" si="255"/>
        <v>0</v>
      </c>
      <c r="J310" s="22"/>
      <c r="K310" s="22">
        <f t="shared" si="256"/>
        <v>0</v>
      </c>
      <c r="L310" s="22">
        <v>0</v>
      </c>
      <c r="M310" s="22">
        <f t="shared" si="257"/>
        <v>0</v>
      </c>
      <c r="N310" s="22">
        <v>0</v>
      </c>
      <c r="O310" s="22">
        <f t="shared" si="258"/>
        <v>0</v>
      </c>
      <c r="P310" s="22">
        <v>0</v>
      </c>
      <c r="Q310" s="22">
        <f t="shared" si="259"/>
        <v>0</v>
      </c>
      <c r="R310" s="22">
        <f t="shared" si="260"/>
        <v>0</v>
      </c>
      <c r="S310" s="22">
        <f t="shared" si="261"/>
        <v>0</v>
      </c>
      <c r="T310" s="22">
        <f t="shared" si="262"/>
        <v>0</v>
      </c>
      <c r="U310" s="85">
        <f t="shared" si="263"/>
        <v>0</v>
      </c>
      <c r="V310">
        <v>0</v>
      </c>
    </row>
    <row r="311" spans="2:22" ht="24" x14ac:dyDescent="0.25">
      <c r="B311" s="69" t="s">
        <v>39</v>
      </c>
      <c r="C311" s="18" t="s">
        <v>753</v>
      </c>
      <c r="D311" s="19" t="s">
        <v>754</v>
      </c>
      <c r="E311" s="20" t="s">
        <v>755</v>
      </c>
      <c r="F311" s="21" t="s">
        <v>43</v>
      </c>
      <c r="G311" s="22">
        <v>1</v>
      </c>
      <c r="H311" s="22">
        <v>384.13200000000001</v>
      </c>
      <c r="I311" s="22">
        <f t="shared" si="255"/>
        <v>384.13</v>
      </c>
      <c r="J311" s="22"/>
      <c r="K311" s="22">
        <f t="shared" si="256"/>
        <v>0</v>
      </c>
      <c r="L311" s="22">
        <v>0</v>
      </c>
      <c r="M311" s="22">
        <f t="shared" si="257"/>
        <v>0</v>
      </c>
      <c r="N311" s="22">
        <v>1</v>
      </c>
      <c r="O311" s="22">
        <f t="shared" si="258"/>
        <v>384.13</v>
      </c>
      <c r="P311" s="22"/>
      <c r="Q311" s="22">
        <f t="shared" si="259"/>
        <v>0</v>
      </c>
      <c r="R311" s="22">
        <f t="shared" si="260"/>
        <v>1</v>
      </c>
      <c r="S311" s="22">
        <f t="shared" si="261"/>
        <v>384.13</v>
      </c>
      <c r="T311" s="22">
        <f t="shared" si="262"/>
        <v>0</v>
      </c>
      <c r="U311" s="85">
        <f t="shared" si="263"/>
        <v>0</v>
      </c>
      <c r="V311">
        <v>0</v>
      </c>
    </row>
    <row r="312" spans="2:22" ht="24" x14ac:dyDescent="0.25">
      <c r="B312" s="69" t="s">
        <v>39</v>
      </c>
      <c r="C312" s="18" t="s">
        <v>756</v>
      </c>
      <c r="D312" s="19" t="s">
        <v>757</v>
      </c>
      <c r="E312" s="20" t="s">
        <v>758</v>
      </c>
      <c r="F312" s="21" t="s">
        <v>43</v>
      </c>
      <c r="G312" s="22">
        <v>0</v>
      </c>
      <c r="H312" s="22">
        <v>895.1400000000001</v>
      </c>
      <c r="I312" s="22">
        <f t="shared" si="255"/>
        <v>0</v>
      </c>
      <c r="J312" s="22"/>
      <c r="K312" s="22">
        <f t="shared" si="256"/>
        <v>0</v>
      </c>
      <c r="L312" s="22">
        <v>0</v>
      </c>
      <c r="M312" s="22">
        <f t="shared" si="257"/>
        <v>0</v>
      </c>
      <c r="N312" s="22">
        <v>0</v>
      </c>
      <c r="O312" s="22">
        <f t="shared" si="258"/>
        <v>0</v>
      </c>
      <c r="P312" s="22">
        <v>0</v>
      </c>
      <c r="Q312" s="22">
        <f t="shared" si="259"/>
        <v>0</v>
      </c>
      <c r="R312" s="22">
        <f t="shared" si="260"/>
        <v>0</v>
      </c>
      <c r="S312" s="22">
        <f t="shared" si="261"/>
        <v>0</v>
      </c>
      <c r="T312" s="22">
        <f t="shared" si="262"/>
        <v>0</v>
      </c>
      <c r="U312" s="85">
        <f t="shared" si="263"/>
        <v>0</v>
      </c>
      <c r="V312">
        <v>0</v>
      </c>
    </row>
    <row r="313" spans="2:22" ht="24" x14ac:dyDescent="0.25">
      <c r="B313" s="69" t="s">
        <v>39</v>
      </c>
      <c r="C313" s="18" t="s">
        <v>756</v>
      </c>
      <c r="D313" s="19" t="s">
        <v>759</v>
      </c>
      <c r="E313" s="20" t="s">
        <v>758</v>
      </c>
      <c r="F313" s="21" t="s">
        <v>43</v>
      </c>
      <c r="G313" s="22">
        <v>0</v>
      </c>
      <c r="H313" s="22">
        <v>895.1400000000001</v>
      </c>
      <c r="I313" s="22">
        <f t="shared" si="255"/>
        <v>0</v>
      </c>
      <c r="J313" s="22"/>
      <c r="K313" s="22">
        <f t="shared" si="256"/>
        <v>0</v>
      </c>
      <c r="L313" s="22">
        <v>0</v>
      </c>
      <c r="M313" s="22">
        <f t="shared" si="257"/>
        <v>0</v>
      </c>
      <c r="N313" s="22">
        <v>0</v>
      </c>
      <c r="O313" s="22">
        <f t="shared" si="258"/>
        <v>0</v>
      </c>
      <c r="P313" s="22">
        <v>0</v>
      </c>
      <c r="Q313" s="22">
        <f t="shared" si="259"/>
        <v>0</v>
      </c>
      <c r="R313" s="22">
        <f t="shared" si="260"/>
        <v>0</v>
      </c>
      <c r="S313" s="22">
        <f t="shared" si="261"/>
        <v>0</v>
      </c>
      <c r="T313" s="22">
        <f t="shared" si="262"/>
        <v>0</v>
      </c>
      <c r="U313" s="85">
        <f t="shared" si="263"/>
        <v>0</v>
      </c>
      <c r="V313">
        <v>0</v>
      </c>
    </row>
    <row r="314" spans="2:22" ht="24" x14ac:dyDescent="0.25">
      <c r="B314" s="69" t="s">
        <v>134</v>
      </c>
      <c r="C314" s="18" t="s">
        <v>760</v>
      </c>
      <c r="D314" s="19" t="s">
        <v>761</v>
      </c>
      <c r="E314" s="20" t="s">
        <v>762</v>
      </c>
      <c r="F314" s="21" t="s">
        <v>595</v>
      </c>
      <c r="G314" s="22">
        <v>0</v>
      </c>
      <c r="H314" s="22">
        <v>9764.0159999999996</v>
      </c>
      <c r="I314" s="22">
        <f t="shared" si="255"/>
        <v>0</v>
      </c>
      <c r="J314" s="22"/>
      <c r="K314" s="22">
        <f t="shared" si="256"/>
        <v>0</v>
      </c>
      <c r="L314" s="22">
        <v>0</v>
      </c>
      <c r="M314" s="22">
        <f t="shared" si="257"/>
        <v>0</v>
      </c>
      <c r="N314" s="22">
        <v>0</v>
      </c>
      <c r="O314" s="22">
        <f t="shared" si="258"/>
        <v>0</v>
      </c>
      <c r="P314" s="22">
        <v>0</v>
      </c>
      <c r="Q314" s="22">
        <f t="shared" si="259"/>
        <v>0</v>
      </c>
      <c r="R314" s="22">
        <f t="shared" si="260"/>
        <v>0</v>
      </c>
      <c r="S314" s="22">
        <f t="shared" si="261"/>
        <v>0</v>
      </c>
      <c r="T314" s="22">
        <f t="shared" si="262"/>
        <v>0</v>
      </c>
      <c r="U314" s="85">
        <f t="shared" si="263"/>
        <v>0</v>
      </c>
      <c r="V314">
        <v>0</v>
      </c>
    </row>
    <row r="315" spans="2:22" ht="24" x14ac:dyDescent="0.25">
      <c r="B315" s="69" t="s">
        <v>134</v>
      </c>
      <c r="C315" s="18" t="s">
        <v>763</v>
      </c>
      <c r="D315" s="19" t="s">
        <v>764</v>
      </c>
      <c r="E315" s="20" t="s">
        <v>765</v>
      </c>
      <c r="F315" s="21" t="s">
        <v>43</v>
      </c>
      <c r="G315" s="22">
        <v>0</v>
      </c>
      <c r="H315" s="22">
        <v>266.62799999999999</v>
      </c>
      <c r="I315" s="22">
        <f t="shared" si="255"/>
        <v>0</v>
      </c>
      <c r="J315" s="22"/>
      <c r="K315" s="22">
        <f t="shared" si="256"/>
        <v>0</v>
      </c>
      <c r="L315" s="22">
        <v>0</v>
      </c>
      <c r="M315" s="22">
        <f t="shared" si="257"/>
        <v>0</v>
      </c>
      <c r="N315" s="22">
        <v>0</v>
      </c>
      <c r="O315" s="22">
        <f t="shared" si="258"/>
        <v>0</v>
      </c>
      <c r="P315" s="22">
        <v>0</v>
      </c>
      <c r="Q315" s="22">
        <f t="shared" si="259"/>
        <v>0</v>
      </c>
      <c r="R315" s="22">
        <f t="shared" si="260"/>
        <v>0</v>
      </c>
      <c r="S315" s="22">
        <f t="shared" si="261"/>
        <v>0</v>
      </c>
      <c r="T315" s="22">
        <f t="shared" si="262"/>
        <v>0</v>
      </c>
      <c r="U315" s="85">
        <f t="shared" si="263"/>
        <v>0</v>
      </c>
      <c r="V315">
        <v>0</v>
      </c>
    </row>
    <row r="316" spans="2:22" x14ac:dyDescent="0.25">
      <c r="B316" s="69" t="s">
        <v>134</v>
      </c>
      <c r="C316" s="18" t="s">
        <v>766</v>
      </c>
      <c r="D316" s="19" t="s">
        <v>767</v>
      </c>
      <c r="E316" s="44" t="s">
        <v>768</v>
      </c>
      <c r="F316" s="45" t="s">
        <v>43</v>
      </c>
      <c r="G316" s="22">
        <v>1</v>
      </c>
      <c r="H316" s="22">
        <v>84.3</v>
      </c>
      <c r="I316" s="22">
        <f t="shared" si="255"/>
        <v>84.3</v>
      </c>
      <c r="J316" s="22"/>
      <c r="K316" s="22">
        <f t="shared" si="256"/>
        <v>0</v>
      </c>
      <c r="L316" s="22">
        <v>0</v>
      </c>
      <c r="M316" s="22">
        <f t="shared" si="257"/>
        <v>0</v>
      </c>
      <c r="N316" s="22">
        <v>1</v>
      </c>
      <c r="O316" s="22">
        <f t="shared" si="258"/>
        <v>84.3</v>
      </c>
      <c r="P316" s="22"/>
      <c r="Q316" s="22">
        <f t="shared" si="259"/>
        <v>0</v>
      </c>
      <c r="R316" s="22">
        <f t="shared" si="260"/>
        <v>1</v>
      </c>
      <c r="S316" s="22">
        <f t="shared" si="261"/>
        <v>84.3</v>
      </c>
      <c r="T316" s="22">
        <f t="shared" si="262"/>
        <v>0</v>
      </c>
      <c r="U316" s="85">
        <f t="shared" si="263"/>
        <v>0</v>
      </c>
      <c r="V316">
        <v>0</v>
      </c>
    </row>
    <row r="317" spans="2:22" ht="24" x14ac:dyDescent="0.25">
      <c r="B317" s="69" t="s">
        <v>134</v>
      </c>
      <c r="C317" s="18" t="s">
        <v>769</v>
      </c>
      <c r="D317" s="19" t="s">
        <v>770</v>
      </c>
      <c r="E317" s="20" t="s">
        <v>771</v>
      </c>
      <c r="F317" s="21" t="s">
        <v>595</v>
      </c>
      <c r="G317" s="22">
        <v>0</v>
      </c>
      <c r="H317" s="22">
        <v>504.69</v>
      </c>
      <c r="I317" s="22">
        <f t="shared" si="255"/>
        <v>0</v>
      </c>
      <c r="J317" s="22"/>
      <c r="K317" s="22">
        <f t="shared" si="256"/>
        <v>0</v>
      </c>
      <c r="L317" s="22">
        <v>0</v>
      </c>
      <c r="M317" s="22">
        <f t="shared" si="257"/>
        <v>0</v>
      </c>
      <c r="N317" s="22">
        <v>0</v>
      </c>
      <c r="O317" s="22">
        <f t="shared" si="258"/>
        <v>0</v>
      </c>
      <c r="P317" s="22">
        <v>0</v>
      </c>
      <c r="Q317" s="22">
        <f t="shared" si="259"/>
        <v>0</v>
      </c>
      <c r="R317" s="22">
        <f t="shared" si="260"/>
        <v>0</v>
      </c>
      <c r="S317" s="22">
        <f t="shared" si="261"/>
        <v>0</v>
      </c>
      <c r="T317" s="22">
        <f t="shared" si="262"/>
        <v>0</v>
      </c>
      <c r="U317" s="85">
        <f t="shared" si="263"/>
        <v>0</v>
      </c>
      <c r="V317">
        <v>0</v>
      </c>
    </row>
    <row r="318" spans="2:22" ht="24" x14ac:dyDescent="0.25">
      <c r="B318" s="69" t="s">
        <v>39</v>
      </c>
      <c r="C318" s="18" t="s">
        <v>772</v>
      </c>
      <c r="D318" s="19" t="s">
        <v>773</v>
      </c>
      <c r="E318" s="20" t="s">
        <v>774</v>
      </c>
      <c r="F318" s="21" t="s">
        <v>43</v>
      </c>
      <c r="G318" s="22">
        <v>1</v>
      </c>
      <c r="H318" s="22">
        <v>717.34799999999996</v>
      </c>
      <c r="I318" s="22">
        <f t="shared" si="255"/>
        <v>717.35</v>
      </c>
      <c r="J318" s="22"/>
      <c r="K318" s="22">
        <f t="shared" si="256"/>
        <v>0</v>
      </c>
      <c r="L318" s="22">
        <v>0</v>
      </c>
      <c r="M318" s="22">
        <f t="shared" si="257"/>
        <v>0</v>
      </c>
      <c r="N318" s="22">
        <v>1</v>
      </c>
      <c r="O318" s="22">
        <f t="shared" si="258"/>
        <v>717.35</v>
      </c>
      <c r="P318" s="22"/>
      <c r="Q318" s="22">
        <f t="shared" si="259"/>
        <v>0</v>
      </c>
      <c r="R318" s="22">
        <f t="shared" si="260"/>
        <v>1</v>
      </c>
      <c r="S318" s="22">
        <f t="shared" si="261"/>
        <v>717.35</v>
      </c>
      <c r="T318" s="22">
        <f t="shared" si="262"/>
        <v>0</v>
      </c>
      <c r="U318" s="85">
        <f t="shared" si="263"/>
        <v>0</v>
      </c>
      <c r="V318">
        <v>0</v>
      </c>
    </row>
    <row r="319" spans="2:22" ht="24" x14ac:dyDescent="0.25">
      <c r="B319" s="69" t="s">
        <v>39</v>
      </c>
      <c r="C319" s="18" t="s">
        <v>775</v>
      </c>
      <c r="D319" s="19" t="s">
        <v>776</v>
      </c>
      <c r="E319" s="20" t="s">
        <v>777</v>
      </c>
      <c r="F319" s="21" t="s">
        <v>43</v>
      </c>
      <c r="G319" s="22">
        <v>1</v>
      </c>
      <c r="H319" s="22">
        <v>717.34799999999996</v>
      </c>
      <c r="I319" s="22">
        <f t="shared" si="255"/>
        <v>717.35</v>
      </c>
      <c r="J319" s="22"/>
      <c r="K319" s="22">
        <f t="shared" si="256"/>
        <v>0</v>
      </c>
      <c r="L319" s="22">
        <v>0</v>
      </c>
      <c r="M319" s="22">
        <f t="shared" si="257"/>
        <v>0</v>
      </c>
      <c r="N319" s="22">
        <v>1</v>
      </c>
      <c r="O319" s="22">
        <f t="shared" si="258"/>
        <v>717.35</v>
      </c>
      <c r="P319" s="22"/>
      <c r="Q319" s="22">
        <f t="shared" si="259"/>
        <v>0</v>
      </c>
      <c r="R319" s="22">
        <f t="shared" si="260"/>
        <v>1</v>
      </c>
      <c r="S319" s="22">
        <f t="shared" si="261"/>
        <v>717.35</v>
      </c>
      <c r="T319" s="22">
        <f t="shared" si="262"/>
        <v>0</v>
      </c>
      <c r="U319" s="85">
        <f t="shared" si="263"/>
        <v>0</v>
      </c>
      <c r="V319">
        <v>0</v>
      </c>
    </row>
    <row r="320" spans="2:22" ht="24" x14ac:dyDescent="0.25">
      <c r="B320" s="69" t="s">
        <v>39</v>
      </c>
      <c r="C320" s="18" t="s">
        <v>778</v>
      </c>
      <c r="D320" s="19" t="s">
        <v>779</v>
      </c>
      <c r="E320" s="20" t="s">
        <v>780</v>
      </c>
      <c r="F320" s="21" t="s">
        <v>43</v>
      </c>
      <c r="G320" s="22">
        <v>0</v>
      </c>
      <c r="H320" s="22">
        <v>92.50800000000001</v>
      </c>
      <c r="I320" s="22">
        <f t="shared" si="255"/>
        <v>0</v>
      </c>
      <c r="J320" s="22"/>
      <c r="K320" s="22">
        <f t="shared" si="256"/>
        <v>0</v>
      </c>
      <c r="L320" s="22">
        <v>0</v>
      </c>
      <c r="M320" s="22">
        <f t="shared" si="257"/>
        <v>0</v>
      </c>
      <c r="N320" s="22">
        <v>0</v>
      </c>
      <c r="O320" s="22">
        <f t="shared" si="258"/>
        <v>0</v>
      </c>
      <c r="P320" s="22">
        <v>0</v>
      </c>
      <c r="Q320" s="22">
        <f t="shared" si="259"/>
        <v>0</v>
      </c>
      <c r="R320" s="22">
        <f t="shared" si="260"/>
        <v>0</v>
      </c>
      <c r="S320" s="22">
        <f t="shared" si="261"/>
        <v>0</v>
      </c>
      <c r="T320" s="22">
        <f t="shared" si="262"/>
        <v>0</v>
      </c>
      <c r="U320" s="85">
        <f t="shared" si="263"/>
        <v>0</v>
      </c>
      <c r="V320">
        <v>0</v>
      </c>
    </row>
    <row r="321" spans="2:22" ht="24" x14ac:dyDescent="0.25">
      <c r="B321" s="69" t="s">
        <v>39</v>
      </c>
      <c r="C321" s="18" t="s">
        <v>781</v>
      </c>
      <c r="D321" s="19" t="s">
        <v>782</v>
      </c>
      <c r="E321" s="20" t="s">
        <v>783</v>
      </c>
      <c r="F321" s="21" t="s">
        <v>75</v>
      </c>
      <c r="G321" s="22">
        <v>141.96792224922211</v>
      </c>
      <c r="H321" s="22">
        <v>8.5439864215991665</v>
      </c>
      <c r="I321" s="22">
        <f t="shared" si="255"/>
        <v>1212.97</v>
      </c>
      <c r="J321" s="22"/>
      <c r="K321" s="22">
        <f t="shared" si="256"/>
        <v>0</v>
      </c>
      <c r="L321" s="22">
        <v>0</v>
      </c>
      <c r="M321" s="22">
        <f t="shared" si="257"/>
        <v>0</v>
      </c>
      <c r="N321" s="22">
        <v>141.96719999999999</v>
      </c>
      <c r="O321" s="22">
        <f t="shared" si="258"/>
        <v>1212.97</v>
      </c>
      <c r="P321" s="22"/>
      <c r="Q321" s="22">
        <f t="shared" si="259"/>
        <v>0</v>
      </c>
      <c r="R321" s="22">
        <f t="shared" si="260"/>
        <v>141.96719999999999</v>
      </c>
      <c r="S321" s="22">
        <f t="shared" si="261"/>
        <v>1212.97</v>
      </c>
      <c r="T321" s="22">
        <f t="shared" si="262"/>
        <v>7.2224922212171805E-4</v>
      </c>
      <c r="U321" s="85">
        <f t="shared" si="263"/>
        <v>0</v>
      </c>
      <c r="V321">
        <v>0</v>
      </c>
    </row>
    <row r="322" spans="2:22" ht="24" x14ac:dyDescent="0.25">
      <c r="B322" s="69" t="s">
        <v>39</v>
      </c>
      <c r="C322" s="18" t="s">
        <v>652</v>
      </c>
      <c r="D322" s="19" t="s">
        <v>784</v>
      </c>
      <c r="E322" s="20" t="s">
        <v>654</v>
      </c>
      <c r="F322" s="21" t="s">
        <v>75</v>
      </c>
      <c r="G322" s="22">
        <v>20.997753228763788</v>
      </c>
      <c r="H322" s="22">
        <v>13.391718482280451</v>
      </c>
      <c r="I322" s="22">
        <f t="shared" si="255"/>
        <v>281.2</v>
      </c>
      <c r="J322" s="22"/>
      <c r="K322" s="22">
        <f t="shared" si="256"/>
        <v>0</v>
      </c>
      <c r="L322" s="22">
        <v>0</v>
      </c>
      <c r="M322" s="22">
        <f t="shared" si="257"/>
        <v>0</v>
      </c>
      <c r="N322" s="22">
        <v>21</v>
      </c>
      <c r="O322" s="22">
        <f t="shared" si="258"/>
        <v>281.23</v>
      </c>
      <c r="P322" s="22"/>
      <c r="Q322" s="22">
        <f t="shared" si="259"/>
        <v>0</v>
      </c>
      <c r="R322" s="22">
        <f t="shared" si="260"/>
        <v>21</v>
      </c>
      <c r="S322" s="22">
        <f t="shared" si="261"/>
        <v>281.23</v>
      </c>
      <c r="T322" s="22">
        <f t="shared" si="262"/>
        <v>-2.2467712362121972E-3</v>
      </c>
      <c r="U322" s="85">
        <f t="shared" si="263"/>
        <v>-3.0000000000029559E-2</v>
      </c>
      <c r="V322">
        <v>0</v>
      </c>
    </row>
    <row r="323" spans="2:22" ht="24" x14ac:dyDescent="0.25">
      <c r="B323" s="69" t="s">
        <v>39</v>
      </c>
      <c r="C323" s="18" t="s">
        <v>785</v>
      </c>
      <c r="D323" s="19" t="s">
        <v>786</v>
      </c>
      <c r="E323" s="20" t="s">
        <v>787</v>
      </c>
      <c r="F323" s="21" t="s">
        <v>75</v>
      </c>
      <c r="G323" s="22">
        <v>141.96792224922211</v>
      </c>
      <c r="H323" s="22">
        <v>6.6239752269471044</v>
      </c>
      <c r="I323" s="22">
        <f t="shared" si="255"/>
        <v>940.39</v>
      </c>
      <c r="J323" s="22"/>
      <c r="K323" s="22">
        <f t="shared" si="256"/>
        <v>0</v>
      </c>
      <c r="L323" s="22">
        <v>0</v>
      </c>
      <c r="M323" s="22">
        <f t="shared" si="257"/>
        <v>0</v>
      </c>
      <c r="N323" s="22">
        <v>141.96719999999999</v>
      </c>
      <c r="O323" s="22">
        <f t="shared" si="258"/>
        <v>940.39</v>
      </c>
      <c r="P323" s="22"/>
      <c r="Q323" s="22">
        <f t="shared" si="259"/>
        <v>0</v>
      </c>
      <c r="R323" s="22">
        <f t="shared" si="260"/>
        <v>141.96719999999999</v>
      </c>
      <c r="S323" s="22">
        <f t="shared" si="261"/>
        <v>940.39</v>
      </c>
      <c r="T323" s="22">
        <f t="shared" si="262"/>
        <v>7.2224922212171805E-4</v>
      </c>
      <c r="U323" s="85">
        <f t="shared" si="263"/>
        <v>0</v>
      </c>
      <c r="V323">
        <v>0</v>
      </c>
    </row>
    <row r="324" spans="2:22" ht="24" x14ac:dyDescent="0.25">
      <c r="B324" s="69" t="s">
        <v>39</v>
      </c>
      <c r="C324" s="18" t="s">
        <v>658</v>
      </c>
      <c r="D324" s="19" t="s">
        <v>788</v>
      </c>
      <c r="E324" s="20" t="s">
        <v>660</v>
      </c>
      <c r="F324" s="21" t="s">
        <v>75</v>
      </c>
      <c r="G324" s="22">
        <v>20.997753228763788</v>
      </c>
      <c r="H324" s="22">
        <v>9.3118534097331818</v>
      </c>
      <c r="I324" s="22">
        <f t="shared" si="255"/>
        <v>195.53</v>
      </c>
      <c r="J324" s="22"/>
      <c r="K324" s="22">
        <f t="shared" si="256"/>
        <v>0</v>
      </c>
      <c r="L324" s="22">
        <v>0</v>
      </c>
      <c r="M324" s="22">
        <f t="shared" si="257"/>
        <v>0</v>
      </c>
      <c r="N324" s="22">
        <v>21</v>
      </c>
      <c r="O324" s="22">
        <f t="shared" si="258"/>
        <v>195.55</v>
      </c>
      <c r="P324" s="22"/>
      <c r="Q324" s="22">
        <f t="shared" si="259"/>
        <v>0</v>
      </c>
      <c r="R324" s="22">
        <f t="shared" si="260"/>
        <v>21</v>
      </c>
      <c r="S324" s="22">
        <f t="shared" si="261"/>
        <v>195.55</v>
      </c>
      <c r="T324" s="22">
        <f t="shared" si="262"/>
        <v>-2.2467712362121972E-3</v>
      </c>
      <c r="U324" s="85">
        <f t="shared" si="263"/>
        <v>-2.0000000000010232E-2</v>
      </c>
      <c r="V324">
        <v>0</v>
      </c>
    </row>
    <row r="325" spans="2:22" ht="24" x14ac:dyDescent="0.25">
      <c r="B325" s="69" t="s">
        <v>39</v>
      </c>
      <c r="C325" s="18" t="s">
        <v>611</v>
      </c>
      <c r="D325" s="19" t="s">
        <v>789</v>
      </c>
      <c r="E325" s="20" t="s">
        <v>613</v>
      </c>
      <c r="F325" s="21" t="s">
        <v>122</v>
      </c>
      <c r="G325" s="22">
        <v>18.917319246839739</v>
      </c>
      <c r="H325" s="22">
        <v>58.70430083192263</v>
      </c>
      <c r="I325" s="22">
        <f t="shared" si="255"/>
        <v>1110.53</v>
      </c>
      <c r="J325" s="22"/>
      <c r="K325" s="22">
        <f t="shared" si="256"/>
        <v>0</v>
      </c>
      <c r="L325" s="22">
        <v>0</v>
      </c>
      <c r="M325" s="22">
        <f t="shared" si="257"/>
        <v>0</v>
      </c>
      <c r="N325" s="22">
        <v>18.920000000000002</v>
      </c>
      <c r="O325" s="22">
        <f t="shared" si="258"/>
        <v>1110.69</v>
      </c>
      <c r="P325" s="22"/>
      <c r="Q325" s="22">
        <f t="shared" si="259"/>
        <v>0</v>
      </c>
      <c r="R325" s="22">
        <f t="shared" si="260"/>
        <v>18.920000000000002</v>
      </c>
      <c r="S325" s="22">
        <f t="shared" si="261"/>
        <v>1110.69</v>
      </c>
      <c r="T325" s="22">
        <f t="shared" si="262"/>
        <v>-2.6807531602628387E-3</v>
      </c>
      <c r="U325" s="85">
        <f t="shared" si="263"/>
        <v>-0.16000000000008185</v>
      </c>
      <c r="V325">
        <v>0</v>
      </c>
    </row>
    <row r="326" spans="2:22" ht="24" x14ac:dyDescent="0.25">
      <c r="B326" s="69" t="s">
        <v>39</v>
      </c>
      <c r="C326" s="18" t="s">
        <v>614</v>
      </c>
      <c r="D326" s="19" t="s">
        <v>790</v>
      </c>
      <c r="E326" s="20" t="s">
        <v>616</v>
      </c>
      <c r="F326" s="21" t="s">
        <v>122</v>
      </c>
      <c r="G326" s="22">
        <v>18.731344814605766</v>
      </c>
      <c r="H326" s="22">
        <v>37.656025607408864</v>
      </c>
      <c r="I326" s="22">
        <f t="shared" si="255"/>
        <v>705.35</v>
      </c>
      <c r="J326" s="22"/>
      <c r="K326" s="22">
        <f t="shared" si="256"/>
        <v>0</v>
      </c>
      <c r="L326" s="22">
        <v>0</v>
      </c>
      <c r="M326" s="22">
        <f t="shared" si="257"/>
        <v>0</v>
      </c>
      <c r="N326" s="22">
        <v>18.73</v>
      </c>
      <c r="O326" s="22">
        <f t="shared" si="258"/>
        <v>705.3</v>
      </c>
      <c r="P326" s="22"/>
      <c r="Q326" s="22">
        <f t="shared" si="259"/>
        <v>0</v>
      </c>
      <c r="R326" s="22">
        <f t="shared" si="260"/>
        <v>18.73</v>
      </c>
      <c r="S326" s="22">
        <f t="shared" si="261"/>
        <v>705.3</v>
      </c>
      <c r="T326" s="22">
        <f t="shared" si="262"/>
        <v>1.3448146057655208E-3</v>
      </c>
      <c r="U326" s="85">
        <f t="shared" si="263"/>
        <v>5.0000000000068212E-2</v>
      </c>
      <c r="V326">
        <v>0</v>
      </c>
    </row>
    <row r="327" spans="2:22" ht="24" x14ac:dyDescent="0.25">
      <c r="B327" s="69" t="s">
        <v>39</v>
      </c>
      <c r="C327" s="18" t="s">
        <v>617</v>
      </c>
      <c r="D327" s="19" t="s">
        <v>791</v>
      </c>
      <c r="E327" s="20" t="s">
        <v>619</v>
      </c>
      <c r="F327" s="21" t="s">
        <v>122</v>
      </c>
      <c r="G327" s="22">
        <v>0</v>
      </c>
      <c r="H327" s="22">
        <v>28.387673401562097</v>
      </c>
      <c r="I327" s="22">
        <f t="shared" si="255"/>
        <v>0</v>
      </c>
      <c r="J327" s="22"/>
      <c r="K327" s="22">
        <f t="shared" si="256"/>
        <v>0</v>
      </c>
      <c r="L327" s="22"/>
      <c r="M327" s="22">
        <f t="shared" si="257"/>
        <v>0</v>
      </c>
      <c r="N327" s="22">
        <v>0</v>
      </c>
      <c r="O327" s="22">
        <f t="shared" si="258"/>
        <v>0</v>
      </c>
      <c r="P327" s="22">
        <v>0</v>
      </c>
      <c r="Q327" s="22">
        <f t="shared" si="259"/>
        <v>0</v>
      </c>
      <c r="R327" s="22">
        <f t="shared" si="260"/>
        <v>0</v>
      </c>
      <c r="S327" s="22">
        <f t="shared" si="261"/>
        <v>0</v>
      </c>
      <c r="T327" s="22">
        <f t="shared" si="262"/>
        <v>0</v>
      </c>
      <c r="U327" s="85">
        <f t="shared" si="263"/>
        <v>0</v>
      </c>
      <c r="V327">
        <v>0</v>
      </c>
    </row>
    <row r="328" spans="2:22" ht="24" x14ac:dyDescent="0.25">
      <c r="B328" s="69" t="s">
        <v>39</v>
      </c>
      <c r="C328" s="18" t="s">
        <v>620</v>
      </c>
      <c r="D328" s="19" t="s">
        <v>792</v>
      </c>
      <c r="E328" s="20" t="s">
        <v>622</v>
      </c>
      <c r="F328" s="21" t="s">
        <v>122</v>
      </c>
      <c r="G328" s="22">
        <v>0</v>
      </c>
      <c r="H328" s="22">
        <v>46.298349589893888</v>
      </c>
      <c r="I328" s="22">
        <f t="shared" si="255"/>
        <v>0</v>
      </c>
      <c r="J328" s="22"/>
      <c r="K328" s="22">
        <f t="shared" si="256"/>
        <v>0</v>
      </c>
      <c r="L328" s="22"/>
      <c r="M328" s="22">
        <f t="shared" si="257"/>
        <v>0</v>
      </c>
      <c r="N328" s="22">
        <v>0</v>
      </c>
      <c r="O328" s="22">
        <f t="shared" si="258"/>
        <v>0</v>
      </c>
      <c r="P328" s="22">
        <v>0</v>
      </c>
      <c r="Q328" s="22">
        <f t="shared" si="259"/>
        <v>0</v>
      </c>
      <c r="R328" s="22">
        <f t="shared" si="260"/>
        <v>0</v>
      </c>
      <c r="S328" s="22">
        <f t="shared" si="261"/>
        <v>0</v>
      </c>
      <c r="T328" s="22">
        <f t="shared" si="262"/>
        <v>0</v>
      </c>
      <c r="U328" s="85">
        <f t="shared" si="263"/>
        <v>0</v>
      </c>
      <c r="V328">
        <v>0</v>
      </c>
    </row>
    <row r="329" spans="2:22" ht="36" x14ac:dyDescent="0.25">
      <c r="B329" s="69" t="s">
        <v>39</v>
      </c>
      <c r="C329" s="18" t="s">
        <v>623</v>
      </c>
      <c r="D329" s="19" t="s">
        <v>793</v>
      </c>
      <c r="E329" s="20" t="s">
        <v>625</v>
      </c>
      <c r="F329" s="21" t="s">
        <v>122</v>
      </c>
      <c r="G329" s="22">
        <v>0</v>
      </c>
      <c r="H329" s="22">
        <v>13.421199731691079</v>
      </c>
      <c r="I329" s="22">
        <f t="shared" si="255"/>
        <v>0</v>
      </c>
      <c r="J329" s="22"/>
      <c r="K329" s="22">
        <f t="shared" si="256"/>
        <v>0</v>
      </c>
      <c r="L329" s="22"/>
      <c r="M329" s="22">
        <f t="shared" si="257"/>
        <v>0</v>
      </c>
      <c r="N329" s="22">
        <v>0</v>
      </c>
      <c r="O329" s="22">
        <f t="shared" si="258"/>
        <v>0</v>
      </c>
      <c r="P329" s="22">
        <v>0</v>
      </c>
      <c r="Q329" s="22">
        <f t="shared" si="259"/>
        <v>0</v>
      </c>
      <c r="R329" s="22">
        <f t="shared" si="260"/>
        <v>0</v>
      </c>
      <c r="S329" s="22">
        <f t="shared" si="261"/>
        <v>0</v>
      </c>
      <c r="T329" s="22">
        <f t="shared" si="262"/>
        <v>0</v>
      </c>
      <c r="U329" s="85">
        <f t="shared" si="263"/>
        <v>0</v>
      </c>
      <c r="V329">
        <v>0</v>
      </c>
    </row>
    <row r="330" spans="2:22" x14ac:dyDescent="0.25">
      <c r="B330" s="70"/>
      <c r="C330" s="23"/>
      <c r="D330" s="24" t="s">
        <v>794</v>
      </c>
      <c r="E330" s="28" t="s">
        <v>795</v>
      </c>
      <c r="F330" s="29"/>
      <c r="G330" s="46">
        <v>0</v>
      </c>
      <c r="H330" s="27"/>
      <c r="I330" s="33">
        <f>SUBTOTAL(9,I331:I361)</f>
        <v>1129756.29</v>
      </c>
      <c r="J330" s="27"/>
      <c r="K330" s="33">
        <f>SUBTOTAL(9,K331:K361)</f>
        <v>0</v>
      </c>
      <c r="L330" s="27"/>
      <c r="M330" s="33">
        <f>SUBTOTAL(9,M331:M361)</f>
        <v>1023995.57</v>
      </c>
      <c r="N330" s="27"/>
      <c r="O330" s="33">
        <f>SUBTOTAL(9,O331:O361)</f>
        <v>18112.22</v>
      </c>
      <c r="P330" s="27"/>
      <c r="Q330" s="33">
        <f>SUBTOTAL(9,Q331:Q361)</f>
        <v>87648.14</v>
      </c>
      <c r="R330" s="27"/>
      <c r="S330" s="33">
        <f>SUBTOTAL(9,S331:S361)</f>
        <v>1129755.93</v>
      </c>
      <c r="T330" s="27"/>
      <c r="U330" s="87">
        <f>SUBTOTAL(9,U331:U361)</f>
        <v>0.36000000001877197</v>
      </c>
      <c r="V330">
        <v>0</v>
      </c>
    </row>
    <row r="331" spans="2:22" ht="24" x14ac:dyDescent="0.25">
      <c r="B331" s="69" t="s">
        <v>39</v>
      </c>
      <c r="C331" s="18" t="s">
        <v>796</v>
      </c>
      <c r="D331" s="19" t="s">
        <v>797</v>
      </c>
      <c r="E331" s="20" t="s">
        <v>798</v>
      </c>
      <c r="F331" s="21" t="s">
        <v>75</v>
      </c>
      <c r="G331" s="22">
        <v>907.8</v>
      </c>
      <c r="H331" s="22">
        <v>118.59600046952042</v>
      </c>
      <c r="I331" s="22">
        <f t="shared" ref="I331:I361" si="264">ROUND(G331*H331,2)</f>
        <v>107661.45</v>
      </c>
      <c r="J331" s="22"/>
      <c r="K331" s="22">
        <f t="shared" ref="K331:K361" si="265">ROUND($H331*J331,2)</f>
        <v>0</v>
      </c>
      <c r="L331" s="22">
        <v>907.80000000000007</v>
      </c>
      <c r="M331" s="22">
        <f t="shared" ref="M331:M361" si="266">ROUND($H331*L331,2)</f>
        <v>107661.45</v>
      </c>
      <c r="N331" s="22"/>
      <c r="O331" s="22">
        <f t="shared" ref="O331:O361" si="267">ROUND($H331*N331,2)</f>
        <v>0</v>
      </c>
      <c r="P331" s="22"/>
      <c r="Q331" s="22">
        <f t="shared" ref="Q331:Q361" si="268">ROUND($H331*P331,2)</f>
        <v>0</v>
      </c>
      <c r="R331" s="22">
        <f t="shared" ref="R331:R361" si="269">J331+L331+N331+P331</f>
        <v>907.80000000000007</v>
      </c>
      <c r="S331" s="22">
        <f t="shared" ref="S331:S361" si="270">+M331+K331+O331+Q331</f>
        <v>107661.45</v>
      </c>
      <c r="T331" s="22">
        <f t="shared" ref="T331:T361" si="271">G331-R331</f>
        <v>0</v>
      </c>
      <c r="U331" s="85">
        <f t="shared" ref="U331:U361" si="272">I331-S331</f>
        <v>0</v>
      </c>
      <c r="V331">
        <v>0</v>
      </c>
    </row>
    <row r="332" spans="2:22" ht="24" x14ac:dyDescent="0.25">
      <c r="B332" s="69" t="s">
        <v>39</v>
      </c>
      <c r="C332" s="18" t="s">
        <v>799</v>
      </c>
      <c r="D332" s="19" t="s">
        <v>800</v>
      </c>
      <c r="E332" s="20" t="s">
        <v>801</v>
      </c>
      <c r="F332" s="21" t="s">
        <v>75</v>
      </c>
      <c r="G332" s="22">
        <v>299.88</v>
      </c>
      <c r="H332" s="22">
        <v>139.98000127628478</v>
      </c>
      <c r="I332" s="22">
        <f t="shared" si="264"/>
        <v>41977.2</v>
      </c>
      <c r="J332" s="22"/>
      <c r="K332" s="22">
        <f t="shared" si="265"/>
        <v>0</v>
      </c>
      <c r="L332" s="22">
        <v>299.88</v>
      </c>
      <c r="M332" s="22">
        <f t="shared" si="266"/>
        <v>41977.2</v>
      </c>
      <c r="N332" s="22"/>
      <c r="O332" s="22">
        <f t="shared" si="267"/>
        <v>0</v>
      </c>
      <c r="P332" s="22"/>
      <c r="Q332" s="22">
        <f t="shared" si="268"/>
        <v>0</v>
      </c>
      <c r="R332" s="22">
        <f t="shared" si="269"/>
        <v>299.88</v>
      </c>
      <c r="S332" s="22">
        <f t="shared" si="270"/>
        <v>41977.2</v>
      </c>
      <c r="T332" s="22">
        <f t="shared" si="271"/>
        <v>0</v>
      </c>
      <c r="U332" s="85">
        <f t="shared" si="272"/>
        <v>0</v>
      </c>
      <c r="V332">
        <v>0</v>
      </c>
    </row>
    <row r="333" spans="2:22" ht="24" x14ac:dyDescent="0.25">
      <c r="B333" s="69" t="s">
        <v>39</v>
      </c>
      <c r="C333" s="18" t="s">
        <v>802</v>
      </c>
      <c r="D333" s="19" t="s">
        <v>803</v>
      </c>
      <c r="E333" s="20" t="s">
        <v>804</v>
      </c>
      <c r="F333" s="21" t="s">
        <v>75</v>
      </c>
      <c r="G333" s="22">
        <v>146.88</v>
      </c>
      <c r="H333" s="22">
        <v>156.91199923547549</v>
      </c>
      <c r="I333" s="22">
        <f t="shared" si="264"/>
        <v>23047.23</v>
      </c>
      <c r="J333" s="22"/>
      <c r="K333" s="22">
        <f t="shared" si="265"/>
        <v>0</v>
      </c>
      <c r="L333" s="22">
        <v>146.88</v>
      </c>
      <c r="M333" s="22">
        <f t="shared" si="266"/>
        <v>23047.23</v>
      </c>
      <c r="N333" s="22"/>
      <c r="O333" s="22">
        <f t="shared" si="267"/>
        <v>0</v>
      </c>
      <c r="P333" s="22"/>
      <c r="Q333" s="22">
        <f t="shared" si="268"/>
        <v>0</v>
      </c>
      <c r="R333" s="22">
        <f t="shared" si="269"/>
        <v>146.88</v>
      </c>
      <c r="S333" s="22">
        <f t="shared" si="270"/>
        <v>23047.23</v>
      </c>
      <c r="T333" s="22">
        <f t="shared" si="271"/>
        <v>0</v>
      </c>
      <c r="U333" s="85">
        <f t="shared" si="272"/>
        <v>0</v>
      </c>
      <c r="V333">
        <v>0</v>
      </c>
    </row>
    <row r="334" spans="2:22" ht="24" x14ac:dyDescent="0.25">
      <c r="B334" s="69" t="s">
        <v>39</v>
      </c>
      <c r="C334" s="18" t="s">
        <v>805</v>
      </c>
      <c r="D334" s="19" t="s">
        <v>806</v>
      </c>
      <c r="E334" s="20" t="s">
        <v>807</v>
      </c>
      <c r="F334" s="21" t="s">
        <v>75</v>
      </c>
      <c r="G334" s="22">
        <v>281.52</v>
      </c>
      <c r="H334" s="22">
        <v>204.7439900902545</v>
      </c>
      <c r="I334" s="22">
        <f t="shared" si="264"/>
        <v>57639.53</v>
      </c>
      <c r="J334" s="22"/>
      <c r="K334" s="22">
        <f t="shared" si="265"/>
        <v>0</v>
      </c>
      <c r="L334" s="22">
        <v>281.52</v>
      </c>
      <c r="M334" s="22">
        <f t="shared" si="266"/>
        <v>57639.53</v>
      </c>
      <c r="N334" s="22"/>
      <c r="O334" s="22">
        <f t="shared" si="267"/>
        <v>0</v>
      </c>
      <c r="P334" s="22"/>
      <c r="Q334" s="22">
        <f t="shared" si="268"/>
        <v>0</v>
      </c>
      <c r="R334" s="22">
        <f t="shared" si="269"/>
        <v>281.52</v>
      </c>
      <c r="S334" s="22">
        <f t="shared" si="270"/>
        <v>57639.53</v>
      </c>
      <c r="T334" s="22">
        <f t="shared" si="271"/>
        <v>0</v>
      </c>
      <c r="U334" s="85">
        <f t="shared" si="272"/>
        <v>0</v>
      </c>
      <c r="V334">
        <v>0</v>
      </c>
    </row>
    <row r="335" spans="2:22" ht="24" x14ac:dyDescent="0.25">
      <c r="B335" s="69" t="s">
        <v>39</v>
      </c>
      <c r="C335" s="18" t="s">
        <v>808</v>
      </c>
      <c r="D335" s="19" t="s">
        <v>809</v>
      </c>
      <c r="E335" s="20" t="s">
        <v>810</v>
      </c>
      <c r="F335" s="21" t="s">
        <v>75</v>
      </c>
      <c r="G335" s="22">
        <v>959.98</v>
      </c>
      <c r="H335" s="22">
        <v>244.60800564625012</v>
      </c>
      <c r="I335" s="22">
        <f t="shared" si="264"/>
        <v>234818.79</v>
      </c>
      <c r="J335" s="22"/>
      <c r="K335" s="22">
        <f t="shared" si="265"/>
        <v>0</v>
      </c>
      <c r="L335" s="22">
        <v>959.97799981899243</v>
      </c>
      <c r="M335" s="22">
        <f t="shared" si="266"/>
        <v>234818.3</v>
      </c>
      <c r="N335" s="22"/>
      <c r="O335" s="22">
        <f t="shared" si="267"/>
        <v>0</v>
      </c>
      <c r="P335" s="22"/>
      <c r="Q335" s="22">
        <f t="shared" si="268"/>
        <v>0</v>
      </c>
      <c r="R335" s="22">
        <f t="shared" si="269"/>
        <v>959.97799981899243</v>
      </c>
      <c r="S335" s="22">
        <f t="shared" si="270"/>
        <v>234818.3</v>
      </c>
      <c r="T335" s="22">
        <f t="shared" si="271"/>
        <v>2.0001810075882531E-3</v>
      </c>
      <c r="U335" s="85">
        <f t="shared" si="272"/>
        <v>0.4900000000197906</v>
      </c>
      <c r="V335">
        <v>0</v>
      </c>
    </row>
    <row r="336" spans="2:22" ht="24" x14ac:dyDescent="0.25">
      <c r="B336" s="69" t="s">
        <v>39</v>
      </c>
      <c r="C336" s="18" t="s">
        <v>811</v>
      </c>
      <c r="D336" s="19" t="s">
        <v>812</v>
      </c>
      <c r="E336" s="20" t="s">
        <v>813</v>
      </c>
      <c r="F336" s="21" t="s">
        <v>75</v>
      </c>
      <c r="G336" s="22">
        <v>55.08</v>
      </c>
      <c r="H336" s="22">
        <v>292.8479603728656</v>
      </c>
      <c r="I336" s="22">
        <f t="shared" si="264"/>
        <v>16130.07</v>
      </c>
      <c r="J336" s="22"/>
      <c r="K336" s="22">
        <f t="shared" si="265"/>
        <v>0</v>
      </c>
      <c r="L336" s="22">
        <v>55.08</v>
      </c>
      <c r="M336" s="22">
        <f t="shared" si="266"/>
        <v>16130.07</v>
      </c>
      <c r="N336" s="22"/>
      <c r="O336" s="22">
        <f t="shared" si="267"/>
        <v>0</v>
      </c>
      <c r="P336" s="22"/>
      <c r="Q336" s="22">
        <f t="shared" si="268"/>
        <v>0</v>
      </c>
      <c r="R336" s="22">
        <f t="shared" si="269"/>
        <v>55.08</v>
      </c>
      <c r="S336" s="22">
        <f t="shared" si="270"/>
        <v>16130.07</v>
      </c>
      <c r="T336" s="22">
        <f t="shared" si="271"/>
        <v>0</v>
      </c>
      <c r="U336" s="85">
        <f t="shared" si="272"/>
        <v>0</v>
      </c>
      <c r="V336">
        <v>0</v>
      </c>
    </row>
    <row r="337" spans="2:22" ht="24" x14ac:dyDescent="0.25">
      <c r="B337" s="69" t="s">
        <v>39</v>
      </c>
      <c r="C337" s="18" t="s">
        <v>814</v>
      </c>
      <c r="D337" s="19" t="s">
        <v>815</v>
      </c>
      <c r="E337" s="20" t="s">
        <v>816</v>
      </c>
      <c r="F337" s="21" t="s">
        <v>75</v>
      </c>
      <c r="G337" s="22">
        <v>242.76</v>
      </c>
      <c r="H337" s="22">
        <v>374.89198338826509</v>
      </c>
      <c r="I337" s="22">
        <f t="shared" si="264"/>
        <v>91008.78</v>
      </c>
      <c r="J337" s="22"/>
      <c r="K337" s="22">
        <f t="shared" si="265"/>
        <v>0</v>
      </c>
      <c r="L337" s="22">
        <v>242.76</v>
      </c>
      <c r="M337" s="22">
        <f t="shared" si="266"/>
        <v>91008.78</v>
      </c>
      <c r="N337" s="22"/>
      <c r="O337" s="22">
        <f t="shared" si="267"/>
        <v>0</v>
      </c>
      <c r="P337" s="22"/>
      <c r="Q337" s="22">
        <f t="shared" si="268"/>
        <v>0</v>
      </c>
      <c r="R337" s="22">
        <f t="shared" si="269"/>
        <v>242.76</v>
      </c>
      <c r="S337" s="22">
        <f t="shared" si="270"/>
        <v>91008.78</v>
      </c>
      <c r="T337" s="22">
        <f t="shared" si="271"/>
        <v>0</v>
      </c>
      <c r="U337" s="85">
        <f t="shared" si="272"/>
        <v>0</v>
      </c>
      <c r="V337">
        <v>0</v>
      </c>
    </row>
    <row r="338" spans="2:22" ht="24" x14ac:dyDescent="0.25">
      <c r="B338" s="69" t="s">
        <v>39</v>
      </c>
      <c r="C338" s="18" t="s">
        <v>817</v>
      </c>
      <c r="D338" s="19" t="s">
        <v>818</v>
      </c>
      <c r="E338" s="20" t="s">
        <v>819</v>
      </c>
      <c r="F338" s="21" t="s">
        <v>75</v>
      </c>
      <c r="G338" s="22">
        <v>0</v>
      </c>
      <c r="H338" s="22">
        <v>515.25607547609593</v>
      </c>
      <c r="I338" s="22">
        <f t="shared" si="264"/>
        <v>0</v>
      </c>
      <c r="J338" s="22"/>
      <c r="K338" s="22">
        <f t="shared" si="265"/>
        <v>0</v>
      </c>
      <c r="L338" s="22">
        <v>0</v>
      </c>
      <c r="M338" s="22">
        <f t="shared" si="266"/>
        <v>0</v>
      </c>
      <c r="N338" s="22"/>
      <c r="O338" s="22">
        <f t="shared" si="267"/>
        <v>0</v>
      </c>
      <c r="P338" s="22"/>
      <c r="Q338" s="22">
        <f t="shared" si="268"/>
        <v>0</v>
      </c>
      <c r="R338" s="22">
        <f t="shared" si="269"/>
        <v>0</v>
      </c>
      <c r="S338" s="22">
        <f t="shared" si="270"/>
        <v>0</v>
      </c>
      <c r="T338" s="22">
        <f t="shared" si="271"/>
        <v>0</v>
      </c>
      <c r="U338" s="85">
        <f t="shared" si="272"/>
        <v>0</v>
      </c>
      <c r="V338">
        <v>0</v>
      </c>
    </row>
    <row r="339" spans="2:22" ht="24" x14ac:dyDescent="0.25">
      <c r="B339" s="69" t="s">
        <v>39</v>
      </c>
      <c r="C339" s="18" t="s">
        <v>820</v>
      </c>
      <c r="D339" s="19" t="s">
        <v>821</v>
      </c>
      <c r="E339" s="20" t="s">
        <v>822</v>
      </c>
      <c r="F339" s="21" t="s">
        <v>47</v>
      </c>
      <c r="G339" s="22">
        <v>970.07</v>
      </c>
      <c r="H339" s="22">
        <v>30.179999244248116</v>
      </c>
      <c r="I339" s="22">
        <f t="shared" si="264"/>
        <v>29276.71</v>
      </c>
      <c r="J339" s="22"/>
      <c r="K339" s="22">
        <f t="shared" si="265"/>
        <v>0</v>
      </c>
      <c r="L339" s="22">
        <v>970.07437816883817</v>
      </c>
      <c r="M339" s="22">
        <f t="shared" si="266"/>
        <v>29276.84</v>
      </c>
      <c r="N339" s="22"/>
      <c r="O339" s="22">
        <f t="shared" si="267"/>
        <v>0</v>
      </c>
      <c r="P339" s="22"/>
      <c r="Q339" s="22">
        <f t="shared" si="268"/>
        <v>0</v>
      </c>
      <c r="R339" s="22">
        <f t="shared" si="269"/>
        <v>970.07437816883817</v>
      </c>
      <c r="S339" s="22">
        <f t="shared" si="270"/>
        <v>29276.84</v>
      </c>
      <c r="T339" s="22">
        <f t="shared" si="271"/>
        <v>-4.3781688381159256E-3</v>
      </c>
      <c r="U339" s="85">
        <f t="shared" si="272"/>
        <v>-0.13000000000101863</v>
      </c>
      <c r="V339">
        <v>0</v>
      </c>
    </row>
    <row r="340" spans="2:22" ht="24" x14ac:dyDescent="0.25">
      <c r="B340" s="69" t="s">
        <v>39</v>
      </c>
      <c r="C340" s="18" t="s">
        <v>823</v>
      </c>
      <c r="D340" s="19" t="s">
        <v>824</v>
      </c>
      <c r="E340" s="20" t="s">
        <v>825</v>
      </c>
      <c r="F340" s="21" t="s">
        <v>43</v>
      </c>
      <c r="G340" s="22">
        <v>2</v>
      </c>
      <c r="H340" s="22">
        <v>526.71600000000001</v>
      </c>
      <c r="I340" s="22">
        <f t="shared" si="264"/>
        <v>1053.43</v>
      </c>
      <c r="J340" s="22"/>
      <c r="K340" s="22">
        <f t="shared" si="265"/>
        <v>0</v>
      </c>
      <c r="L340" s="22">
        <v>0</v>
      </c>
      <c r="M340" s="22">
        <f t="shared" si="266"/>
        <v>0</v>
      </c>
      <c r="N340" s="22">
        <v>2</v>
      </c>
      <c r="O340" s="22">
        <f t="shared" si="267"/>
        <v>1053.43</v>
      </c>
      <c r="P340" s="22"/>
      <c r="Q340" s="22">
        <f t="shared" si="268"/>
        <v>0</v>
      </c>
      <c r="R340" s="22">
        <f t="shared" si="269"/>
        <v>2</v>
      </c>
      <c r="S340" s="22">
        <f t="shared" si="270"/>
        <v>1053.43</v>
      </c>
      <c r="T340" s="22">
        <f t="shared" si="271"/>
        <v>0</v>
      </c>
      <c r="U340" s="85">
        <f t="shared" si="272"/>
        <v>0</v>
      </c>
      <c r="V340">
        <v>0</v>
      </c>
    </row>
    <row r="341" spans="2:22" ht="24" x14ac:dyDescent="0.25">
      <c r="B341" s="69" t="s">
        <v>39</v>
      </c>
      <c r="C341" s="18" t="s">
        <v>826</v>
      </c>
      <c r="D341" s="19" t="s">
        <v>827</v>
      </c>
      <c r="E341" s="20" t="s">
        <v>828</v>
      </c>
      <c r="F341" s="21" t="s">
        <v>43</v>
      </c>
      <c r="G341" s="22">
        <v>0</v>
      </c>
      <c r="H341" s="22">
        <v>152.59199999999998</v>
      </c>
      <c r="I341" s="22">
        <f t="shared" si="264"/>
        <v>0</v>
      </c>
      <c r="J341" s="22"/>
      <c r="K341" s="22">
        <f t="shared" si="265"/>
        <v>0</v>
      </c>
      <c r="L341" s="22">
        <v>0</v>
      </c>
      <c r="M341" s="22">
        <f t="shared" si="266"/>
        <v>0</v>
      </c>
      <c r="N341" s="22"/>
      <c r="O341" s="22">
        <f t="shared" si="267"/>
        <v>0</v>
      </c>
      <c r="P341" s="22"/>
      <c r="Q341" s="22">
        <f t="shared" si="268"/>
        <v>0</v>
      </c>
      <c r="R341" s="22">
        <f t="shared" si="269"/>
        <v>0</v>
      </c>
      <c r="S341" s="22">
        <f t="shared" si="270"/>
        <v>0</v>
      </c>
      <c r="T341" s="22">
        <f t="shared" si="271"/>
        <v>0</v>
      </c>
      <c r="U341" s="85">
        <f t="shared" si="272"/>
        <v>0</v>
      </c>
      <c r="V341">
        <v>0</v>
      </c>
    </row>
    <row r="342" spans="2:22" ht="24" x14ac:dyDescent="0.25">
      <c r="B342" s="69" t="s">
        <v>39</v>
      </c>
      <c r="C342" s="18" t="s">
        <v>829</v>
      </c>
      <c r="D342" s="19" t="s">
        <v>830</v>
      </c>
      <c r="E342" s="20" t="s">
        <v>831</v>
      </c>
      <c r="F342" s="21" t="s">
        <v>43</v>
      </c>
      <c r="G342" s="22">
        <v>32</v>
      </c>
      <c r="H342" s="22">
        <v>1030.596</v>
      </c>
      <c r="I342" s="22">
        <f t="shared" si="264"/>
        <v>32979.07</v>
      </c>
      <c r="J342" s="22"/>
      <c r="K342" s="22">
        <f t="shared" si="265"/>
        <v>0</v>
      </c>
      <c r="L342" s="22">
        <v>32</v>
      </c>
      <c r="M342" s="22">
        <f t="shared" si="266"/>
        <v>32979.07</v>
      </c>
      <c r="N342" s="22"/>
      <c r="O342" s="22">
        <f t="shared" si="267"/>
        <v>0</v>
      </c>
      <c r="P342" s="22"/>
      <c r="Q342" s="22">
        <f t="shared" si="268"/>
        <v>0</v>
      </c>
      <c r="R342" s="22">
        <f t="shared" si="269"/>
        <v>32</v>
      </c>
      <c r="S342" s="22">
        <f t="shared" si="270"/>
        <v>32979.07</v>
      </c>
      <c r="T342" s="22">
        <f t="shared" si="271"/>
        <v>0</v>
      </c>
      <c r="U342" s="85">
        <f t="shared" si="272"/>
        <v>0</v>
      </c>
      <c r="V342">
        <v>0</v>
      </c>
    </row>
    <row r="343" spans="2:22" ht="24" x14ac:dyDescent="0.25">
      <c r="B343" s="69" t="s">
        <v>39</v>
      </c>
      <c r="C343" s="18" t="s">
        <v>832</v>
      </c>
      <c r="D343" s="19" t="s">
        <v>833</v>
      </c>
      <c r="E343" s="20" t="s">
        <v>834</v>
      </c>
      <c r="F343" s="21" t="s">
        <v>43</v>
      </c>
      <c r="G343" s="22">
        <v>148.92000000000007</v>
      </c>
      <c r="H343" s="22">
        <v>88.283999999999992</v>
      </c>
      <c r="I343" s="22">
        <f t="shared" si="264"/>
        <v>13147.25</v>
      </c>
      <c r="J343" s="22"/>
      <c r="K343" s="22">
        <f t="shared" si="265"/>
        <v>0</v>
      </c>
      <c r="L343" s="22">
        <v>148.92000000000002</v>
      </c>
      <c r="M343" s="22">
        <f t="shared" si="266"/>
        <v>13147.25</v>
      </c>
      <c r="N343" s="22"/>
      <c r="O343" s="22">
        <f t="shared" si="267"/>
        <v>0</v>
      </c>
      <c r="P343" s="22"/>
      <c r="Q343" s="22">
        <f t="shared" si="268"/>
        <v>0</v>
      </c>
      <c r="R343" s="22">
        <f t="shared" si="269"/>
        <v>148.92000000000002</v>
      </c>
      <c r="S343" s="22">
        <f t="shared" si="270"/>
        <v>13147.25</v>
      </c>
      <c r="T343" s="22">
        <f t="shared" si="271"/>
        <v>0</v>
      </c>
      <c r="U343" s="85">
        <f t="shared" si="272"/>
        <v>0</v>
      </c>
      <c r="V343">
        <v>0</v>
      </c>
    </row>
    <row r="344" spans="2:22" ht="24" x14ac:dyDescent="0.25">
      <c r="B344" s="69" t="s">
        <v>134</v>
      </c>
      <c r="C344" s="18" t="s">
        <v>835</v>
      </c>
      <c r="D344" s="19" t="s">
        <v>836</v>
      </c>
      <c r="E344" s="20" t="s">
        <v>837</v>
      </c>
      <c r="F344" s="21" t="s">
        <v>595</v>
      </c>
      <c r="G344" s="22">
        <v>1</v>
      </c>
      <c r="H344" s="22">
        <v>745.17600000000004</v>
      </c>
      <c r="I344" s="22">
        <f t="shared" si="264"/>
        <v>745.18</v>
      </c>
      <c r="J344" s="22"/>
      <c r="K344" s="22">
        <f t="shared" si="265"/>
        <v>0</v>
      </c>
      <c r="L344" s="22">
        <v>1</v>
      </c>
      <c r="M344" s="22">
        <f t="shared" si="266"/>
        <v>745.18</v>
      </c>
      <c r="N344" s="22"/>
      <c r="O344" s="22">
        <f t="shared" si="267"/>
        <v>0</v>
      </c>
      <c r="P344" s="22"/>
      <c r="Q344" s="22">
        <f t="shared" si="268"/>
        <v>0</v>
      </c>
      <c r="R344" s="22">
        <f t="shared" si="269"/>
        <v>1</v>
      </c>
      <c r="S344" s="22">
        <f t="shared" si="270"/>
        <v>745.18</v>
      </c>
      <c r="T344" s="22">
        <f t="shared" si="271"/>
        <v>0</v>
      </c>
      <c r="U344" s="85">
        <f t="shared" si="272"/>
        <v>0</v>
      </c>
      <c r="V344">
        <v>0</v>
      </c>
    </row>
    <row r="345" spans="2:22" ht="24" x14ac:dyDescent="0.25">
      <c r="B345" s="69" t="s">
        <v>39</v>
      </c>
      <c r="C345" s="18" t="s">
        <v>838</v>
      </c>
      <c r="D345" s="19" t="s">
        <v>839</v>
      </c>
      <c r="E345" s="20" t="s">
        <v>840</v>
      </c>
      <c r="F345" s="21" t="s">
        <v>43</v>
      </c>
      <c r="G345" s="22">
        <v>20</v>
      </c>
      <c r="H345" s="22">
        <v>3035.1840000000002</v>
      </c>
      <c r="I345" s="22">
        <f t="shared" si="264"/>
        <v>60703.68</v>
      </c>
      <c r="J345" s="22"/>
      <c r="K345" s="22">
        <f t="shared" si="265"/>
        <v>0</v>
      </c>
      <c r="L345" s="22">
        <v>20</v>
      </c>
      <c r="M345" s="22">
        <f t="shared" si="266"/>
        <v>60703.68</v>
      </c>
      <c r="N345" s="22"/>
      <c r="O345" s="22">
        <f t="shared" si="267"/>
        <v>0</v>
      </c>
      <c r="P345" s="22"/>
      <c r="Q345" s="22">
        <f t="shared" si="268"/>
        <v>0</v>
      </c>
      <c r="R345" s="22">
        <f t="shared" si="269"/>
        <v>20</v>
      </c>
      <c r="S345" s="22">
        <f t="shared" si="270"/>
        <v>60703.68</v>
      </c>
      <c r="T345" s="22">
        <f t="shared" si="271"/>
        <v>0</v>
      </c>
      <c r="U345" s="85">
        <f t="shared" si="272"/>
        <v>0</v>
      </c>
      <c r="V345">
        <v>0</v>
      </c>
    </row>
    <row r="346" spans="2:22" ht="24" x14ac:dyDescent="0.25">
      <c r="B346" s="69" t="s">
        <v>39</v>
      </c>
      <c r="C346" s="18" t="s">
        <v>841</v>
      </c>
      <c r="D346" s="19" t="s">
        <v>842</v>
      </c>
      <c r="E346" s="20" t="s">
        <v>843</v>
      </c>
      <c r="F346" s="21" t="s">
        <v>43</v>
      </c>
      <c r="G346" s="22">
        <v>32</v>
      </c>
      <c r="H346" s="22">
        <v>62.268000000000001</v>
      </c>
      <c r="I346" s="22">
        <f t="shared" si="264"/>
        <v>1992.58</v>
      </c>
      <c r="J346" s="22"/>
      <c r="K346" s="22">
        <f t="shared" si="265"/>
        <v>0</v>
      </c>
      <c r="L346" s="22">
        <v>32</v>
      </c>
      <c r="M346" s="22">
        <f t="shared" si="266"/>
        <v>1992.58</v>
      </c>
      <c r="N346" s="22"/>
      <c r="O346" s="22">
        <f t="shared" si="267"/>
        <v>0</v>
      </c>
      <c r="P346" s="22"/>
      <c r="Q346" s="22">
        <f t="shared" si="268"/>
        <v>0</v>
      </c>
      <c r="R346" s="22">
        <f t="shared" si="269"/>
        <v>32</v>
      </c>
      <c r="S346" s="22">
        <f t="shared" si="270"/>
        <v>1992.58</v>
      </c>
      <c r="T346" s="22">
        <f t="shared" si="271"/>
        <v>0</v>
      </c>
      <c r="U346" s="85">
        <f t="shared" si="272"/>
        <v>0</v>
      </c>
      <c r="V346">
        <v>0</v>
      </c>
    </row>
    <row r="347" spans="2:22" x14ac:dyDescent="0.25">
      <c r="B347" s="69" t="s">
        <v>134</v>
      </c>
      <c r="C347" s="18" t="s">
        <v>844</v>
      </c>
      <c r="D347" s="19" t="s">
        <v>845</v>
      </c>
      <c r="E347" s="20" t="s">
        <v>843</v>
      </c>
      <c r="F347" s="21" t="s">
        <v>846</v>
      </c>
      <c r="G347" s="22">
        <v>32</v>
      </c>
      <c r="H347" s="22">
        <v>32.954999999999998</v>
      </c>
      <c r="I347" s="22">
        <f t="shared" si="264"/>
        <v>1054.56</v>
      </c>
      <c r="J347" s="22"/>
      <c r="K347" s="22">
        <f t="shared" si="265"/>
        <v>0</v>
      </c>
      <c r="L347" s="22">
        <v>32</v>
      </c>
      <c r="M347" s="22">
        <f t="shared" si="266"/>
        <v>1054.56</v>
      </c>
      <c r="N347" s="22"/>
      <c r="O347" s="22">
        <f t="shared" si="267"/>
        <v>0</v>
      </c>
      <c r="P347" s="22"/>
      <c r="Q347" s="22">
        <f t="shared" si="268"/>
        <v>0</v>
      </c>
      <c r="R347" s="22">
        <f t="shared" si="269"/>
        <v>32</v>
      </c>
      <c r="S347" s="22">
        <f t="shared" si="270"/>
        <v>1054.56</v>
      </c>
      <c r="T347" s="22">
        <f t="shared" si="271"/>
        <v>0</v>
      </c>
      <c r="U347" s="85">
        <f t="shared" si="272"/>
        <v>0</v>
      </c>
      <c r="V347">
        <v>0</v>
      </c>
    </row>
    <row r="348" spans="2:22" x14ac:dyDescent="0.25">
      <c r="B348" s="69" t="s">
        <v>134</v>
      </c>
      <c r="C348" s="18" t="s">
        <v>847</v>
      </c>
      <c r="D348" s="19" t="s">
        <v>848</v>
      </c>
      <c r="E348" s="20" t="s">
        <v>849</v>
      </c>
      <c r="F348" s="21" t="s">
        <v>595</v>
      </c>
      <c r="G348" s="22">
        <v>1</v>
      </c>
      <c r="H348" s="22">
        <v>2583.4080000000004</v>
      </c>
      <c r="I348" s="22">
        <f t="shared" si="264"/>
        <v>2583.41</v>
      </c>
      <c r="J348" s="22"/>
      <c r="K348" s="22">
        <f t="shared" si="265"/>
        <v>0</v>
      </c>
      <c r="L348" s="22">
        <v>0</v>
      </c>
      <c r="M348" s="22">
        <f t="shared" si="266"/>
        <v>0</v>
      </c>
      <c r="N348" s="22">
        <v>1</v>
      </c>
      <c r="O348" s="22">
        <f t="shared" si="267"/>
        <v>2583.41</v>
      </c>
      <c r="P348" s="22"/>
      <c r="Q348" s="22">
        <f t="shared" si="268"/>
        <v>0</v>
      </c>
      <c r="R348" s="22">
        <f t="shared" si="269"/>
        <v>1</v>
      </c>
      <c r="S348" s="22">
        <f t="shared" si="270"/>
        <v>2583.41</v>
      </c>
      <c r="T348" s="22">
        <f t="shared" si="271"/>
        <v>0</v>
      </c>
      <c r="U348" s="85">
        <f t="shared" si="272"/>
        <v>0</v>
      </c>
      <c r="V348">
        <v>0</v>
      </c>
    </row>
    <row r="349" spans="2:22" ht="24" x14ac:dyDescent="0.25">
      <c r="B349" s="69" t="s">
        <v>134</v>
      </c>
      <c r="C349" s="18" t="s">
        <v>850</v>
      </c>
      <c r="D349" s="19" t="s">
        <v>851</v>
      </c>
      <c r="E349" s="20" t="s">
        <v>852</v>
      </c>
      <c r="F349" s="21" t="s">
        <v>595</v>
      </c>
      <c r="G349" s="22">
        <v>4</v>
      </c>
      <c r="H349" s="22">
        <v>3083.55</v>
      </c>
      <c r="I349" s="22">
        <f t="shared" si="264"/>
        <v>12334.2</v>
      </c>
      <c r="J349" s="22"/>
      <c r="K349" s="22">
        <f t="shared" si="265"/>
        <v>0</v>
      </c>
      <c r="L349" s="22">
        <v>0</v>
      </c>
      <c r="M349" s="22">
        <f t="shared" si="266"/>
        <v>0</v>
      </c>
      <c r="N349" s="22">
        <v>4</v>
      </c>
      <c r="O349" s="22">
        <f t="shared" si="267"/>
        <v>12334.2</v>
      </c>
      <c r="P349" s="22"/>
      <c r="Q349" s="22">
        <f t="shared" si="268"/>
        <v>0</v>
      </c>
      <c r="R349" s="22">
        <f t="shared" si="269"/>
        <v>4</v>
      </c>
      <c r="S349" s="22">
        <f t="shared" si="270"/>
        <v>12334.2</v>
      </c>
      <c r="T349" s="22">
        <f t="shared" si="271"/>
        <v>0</v>
      </c>
      <c r="U349" s="85">
        <f t="shared" si="272"/>
        <v>0</v>
      </c>
      <c r="V349">
        <v>0</v>
      </c>
    </row>
    <row r="350" spans="2:22" x14ac:dyDescent="0.25">
      <c r="B350" s="69" t="s">
        <v>134</v>
      </c>
      <c r="C350" s="18" t="s">
        <v>853</v>
      </c>
      <c r="D350" s="19" t="s">
        <v>854</v>
      </c>
      <c r="E350" s="20" t="s">
        <v>855</v>
      </c>
      <c r="F350" s="21" t="s">
        <v>595</v>
      </c>
      <c r="G350" s="22">
        <v>0</v>
      </c>
      <c r="H350" s="22">
        <v>582.79200000000003</v>
      </c>
      <c r="I350" s="22">
        <f t="shared" si="264"/>
        <v>0</v>
      </c>
      <c r="J350" s="22"/>
      <c r="K350" s="22">
        <f t="shared" si="265"/>
        <v>0</v>
      </c>
      <c r="L350" s="22">
        <v>0</v>
      </c>
      <c r="M350" s="22">
        <f t="shared" si="266"/>
        <v>0</v>
      </c>
      <c r="N350" s="22"/>
      <c r="O350" s="22">
        <f t="shared" si="267"/>
        <v>0</v>
      </c>
      <c r="P350" s="22"/>
      <c r="Q350" s="22">
        <f t="shared" si="268"/>
        <v>0</v>
      </c>
      <c r="R350" s="22">
        <f t="shared" si="269"/>
        <v>0</v>
      </c>
      <c r="S350" s="22">
        <f t="shared" si="270"/>
        <v>0</v>
      </c>
      <c r="T350" s="22">
        <f t="shared" si="271"/>
        <v>0</v>
      </c>
      <c r="U350" s="85">
        <f t="shared" si="272"/>
        <v>0</v>
      </c>
      <c r="V350">
        <v>0</v>
      </c>
    </row>
    <row r="351" spans="2:22" ht="24" x14ac:dyDescent="0.25">
      <c r="B351" s="69" t="s">
        <v>39</v>
      </c>
      <c r="C351" s="18" t="s">
        <v>856</v>
      </c>
      <c r="D351" s="19" t="s">
        <v>857</v>
      </c>
      <c r="E351" s="20" t="s">
        <v>855</v>
      </c>
      <c r="F351" s="21" t="s">
        <v>43</v>
      </c>
      <c r="G351" s="22">
        <v>0</v>
      </c>
      <c r="H351" s="22">
        <v>452.59200000000004</v>
      </c>
      <c r="I351" s="22">
        <f t="shared" si="264"/>
        <v>0</v>
      </c>
      <c r="J351" s="22"/>
      <c r="K351" s="22">
        <f t="shared" si="265"/>
        <v>0</v>
      </c>
      <c r="L351" s="22">
        <v>0</v>
      </c>
      <c r="M351" s="22">
        <f t="shared" si="266"/>
        <v>0</v>
      </c>
      <c r="N351" s="22"/>
      <c r="O351" s="22">
        <f t="shared" si="267"/>
        <v>0</v>
      </c>
      <c r="P351" s="22"/>
      <c r="Q351" s="22">
        <f t="shared" si="268"/>
        <v>0</v>
      </c>
      <c r="R351" s="22">
        <f t="shared" si="269"/>
        <v>0</v>
      </c>
      <c r="S351" s="22">
        <f t="shared" si="270"/>
        <v>0</v>
      </c>
      <c r="T351" s="22">
        <f t="shared" si="271"/>
        <v>0</v>
      </c>
      <c r="U351" s="85">
        <f t="shared" si="272"/>
        <v>0</v>
      </c>
      <c r="V351">
        <v>0</v>
      </c>
    </row>
    <row r="352" spans="2:22" x14ac:dyDescent="0.25">
      <c r="B352" s="69" t="s">
        <v>134</v>
      </c>
      <c r="C352" s="18" t="s">
        <v>858</v>
      </c>
      <c r="D352" s="19" t="s">
        <v>859</v>
      </c>
      <c r="E352" s="20" t="s">
        <v>758</v>
      </c>
      <c r="F352" s="21" t="s">
        <v>595</v>
      </c>
      <c r="G352" s="22">
        <v>1</v>
      </c>
      <c r="H352" s="22">
        <v>1063.836</v>
      </c>
      <c r="I352" s="22">
        <f t="shared" si="264"/>
        <v>1063.8399999999999</v>
      </c>
      <c r="J352" s="22"/>
      <c r="K352" s="22">
        <f t="shared" si="265"/>
        <v>0</v>
      </c>
      <c r="L352" s="22">
        <v>0</v>
      </c>
      <c r="M352" s="22">
        <f t="shared" si="266"/>
        <v>0</v>
      </c>
      <c r="N352" s="22">
        <v>1</v>
      </c>
      <c r="O352" s="22">
        <f t="shared" si="267"/>
        <v>1063.8399999999999</v>
      </c>
      <c r="P352" s="22"/>
      <c r="Q352" s="22">
        <f t="shared" si="268"/>
        <v>0</v>
      </c>
      <c r="R352" s="22">
        <f t="shared" si="269"/>
        <v>1</v>
      </c>
      <c r="S352" s="22">
        <f t="shared" si="270"/>
        <v>1063.8399999999999</v>
      </c>
      <c r="T352" s="22">
        <f t="shared" si="271"/>
        <v>0</v>
      </c>
      <c r="U352" s="85">
        <f t="shared" si="272"/>
        <v>0</v>
      </c>
      <c r="V352">
        <v>0</v>
      </c>
    </row>
    <row r="353" spans="2:22" ht="24" x14ac:dyDescent="0.25">
      <c r="B353" s="69" t="s">
        <v>39</v>
      </c>
      <c r="C353" s="18" t="s">
        <v>860</v>
      </c>
      <c r="D353" s="19" t="s">
        <v>861</v>
      </c>
      <c r="E353" s="20" t="s">
        <v>862</v>
      </c>
      <c r="F353" s="21" t="s">
        <v>43</v>
      </c>
      <c r="G353" s="22">
        <v>1</v>
      </c>
      <c r="H353" s="22">
        <v>1077.336</v>
      </c>
      <c r="I353" s="22">
        <f t="shared" si="264"/>
        <v>1077.3399999999999</v>
      </c>
      <c r="J353" s="22"/>
      <c r="K353" s="22">
        <f t="shared" si="265"/>
        <v>0</v>
      </c>
      <c r="L353" s="22">
        <v>0</v>
      </c>
      <c r="M353" s="22">
        <f t="shared" si="266"/>
        <v>0</v>
      </c>
      <c r="N353" s="22">
        <v>1</v>
      </c>
      <c r="O353" s="22">
        <f t="shared" si="267"/>
        <v>1077.3399999999999</v>
      </c>
      <c r="P353" s="22"/>
      <c r="Q353" s="22">
        <f t="shared" si="268"/>
        <v>0</v>
      </c>
      <c r="R353" s="22">
        <f t="shared" si="269"/>
        <v>1</v>
      </c>
      <c r="S353" s="22">
        <f t="shared" si="270"/>
        <v>1077.3399999999999</v>
      </c>
      <c r="T353" s="22">
        <f t="shared" si="271"/>
        <v>0</v>
      </c>
      <c r="U353" s="85">
        <f t="shared" si="272"/>
        <v>0</v>
      </c>
      <c r="V353">
        <v>0</v>
      </c>
    </row>
    <row r="354" spans="2:22" ht="24" x14ac:dyDescent="0.25">
      <c r="B354" s="69" t="s">
        <v>39</v>
      </c>
      <c r="C354" s="18" t="s">
        <v>863</v>
      </c>
      <c r="D354" s="19" t="s">
        <v>864</v>
      </c>
      <c r="E354" s="20" t="s">
        <v>865</v>
      </c>
      <c r="F354" s="21" t="s">
        <v>43</v>
      </c>
      <c r="G354" s="22">
        <v>0</v>
      </c>
      <c r="H354" s="22">
        <v>3235.1640000000002</v>
      </c>
      <c r="I354" s="22">
        <f t="shared" si="264"/>
        <v>0</v>
      </c>
      <c r="J354" s="22"/>
      <c r="K354" s="22">
        <f t="shared" si="265"/>
        <v>0</v>
      </c>
      <c r="L354" s="22">
        <v>0</v>
      </c>
      <c r="M354" s="22">
        <f t="shared" si="266"/>
        <v>0</v>
      </c>
      <c r="N354" s="22"/>
      <c r="O354" s="22">
        <f t="shared" si="267"/>
        <v>0</v>
      </c>
      <c r="P354" s="22"/>
      <c r="Q354" s="22">
        <f t="shared" si="268"/>
        <v>0</v>
      </c>
      <c r="R354" s="22">
        <f t="shared" si="269"/>
        <v>0</v>
      </c>
      <c r="S354" s="22">
        <f t="shared" si="270"/>
        <v>0</v>
      </c>
      <c r="T354" s="22">
        <f t="shared" si="271"/>
        <v>0</v>
      </c>
      <c r="U354" s="85">
        <f t="shared" si="272"/>
        <v>0</v>
      </c>
      <c r="V354">
        <v>0</v>
      </c>
    </row>
    <row r="355" spans="2:22" ht="24" x14ac:dyDescent="0.25">
      <c r="B355" s="69" t="s">
        <v>39</v>
      </c>
      <c r="C355" s="18" t="s">
        <v>866</v>
      </c>
      <c r="D355" s="19" t="s">
        <v>867</v>
      </c>
      <c r="E355" s="20" t="s">
        <v>868</v>
      </c>
      <c r="F355" s="21" t="s">
        <v>43</v>
      </c>
      <c r="G355" s="22">
        <v>0</v>
      </c>
      <c r="H355" s="22">
        <v>4228.9920000000002</v>
      </c>
      <c r="I355" s="22">
        <f t="shared" si="264"/>
        <v>0</v>
      </c>
      <c r="J355" s="22"/>
      <c r="K355" s="22">
        <f t="shared" si="265"/>
        <v>0</v>
      </c>
      <c r="L355" s="22">
        <v>0</v>
      </c>
      <c r="M355" s="22">
        <f t="shared" si="266"/>
        <v>0</v>
      </c>
      <c r="N355" s="22"/>
      <c r="O355" s="22">
        <f t="shared" si="267"/>
        <v>0</v>
      </c>
      <c r="P355" s="22"/>
      <c r="Q355" s="22">
        <f t="shared" si="268"/>
        <v>0</v>
      </c>
      <c r="R355" s="22">
        <f t="shared" si="269"/>
        <v>0</v>
      </c>
      <c r="S355" s="22">
        <f t="shared" si="270"/>
        <v>0</v>
      </c>
      <c r="T355" s="22">
        <f t="shared" si="271"/>
        <v>0</v>
      </c>
      <c r="U355" s="85">
        <f t="shared" si="272"/>
        <v>0</v>
      </c>
      <c r="V355">
        <v>0</v>
      </c>
    </row>
    <row r="356" spans="2:22" ht="24" x14ac:dyDescent="0.25">
      <c r="B356" s="69" t="s">
        <v>39</v>
      </c>
      <c r="C356" s="18" t="s">
        <v>869</v>
      </c>
      <c r="D356" s="19" t="s">
        <v>870</v>
      </c>
      <c r="E356" s="20" t="s">
        <v>871</v>
      </c>
      <c r="F356" s="21" t="s">
        <v>43</v>
      </c>
      <c r="G356" s="22">
        <v>4637</v>
      </c>
      <c r="H356" s="22">
        <v>9.984</v>
      </c>
      <c r="I356" s="22">
        <f t="shared" si="264"/>
        <v>46295.81</v>
      </c>
      <c r="J356" s="22"/>
      <c r="K356" s="22">
        <f t="shared" si="265"/>
        <v>0</v>
      </c>
      <c r="L356" s="22">
        <v>4637</v>
      </c>
      <c r="M356" s="22">
        <f t="shared" si="266"/>
        <v>46295.81</v>
      </c>
      <c r="N356" s="22"/>
      <c r="O356" s="22">
        <f t="shared" si="267"/>
        <v>0</v>
      </c>
      <c r="P356" s="22"/>
      <c r="Q356" s="22">
        <f t="shared" si="268"/>
        <v>0</v>
      </c>
      <c r="R356" s="22">
        <f t="shared" si="269"/>
        <v>4637</v>
      </c>
      <c r="S356" s="22">
        <f t="shared" si="270"/>
        <v>46295.81</v>
      </c>
      <c r="T356" s="22">
        <f t="shared" si="271"/>
        <v>0</v>
      </c>
      <c r="U356" s="85">
        <f t="shared" si="272"/>
        <v>0</v>
      </c>
      <c r="V356">
        <v>0</v>
      </c>
    </row>
    <row r="357" spans="2:22" ht="24" x14ac:dyDescent="0.25">
      <c r="B357" s="69" t="s">
        <v>39</v>
      </c>
      <c r="C357" s="18" t="s">
        <v>872</v>
      </c>
      <c r="D357" s="19" t="s">
        <v>873</v>
      </c>
      <c r="E357" s="20" t="s">
        <v>874</v>
      </c>
      <c r="F357" s="21" t="s">
        <v>43</v>
      </c>
      <c r="G357" s="22">
        <v>1415</v>
      </c>
      <c r="H357" s="22">
        <v>11.784000000000001</v>
      </c>
      <c r="I357" s="22">
        <f t="shared" si="264"/>
        <v>16674.36</v>
      </c>
      <c r="J357" s="22"/>
      <c r="K357" s="22">
        <f t="shared" si="265"/>
        <v>0</v>
      </c>
      <c r="L357" s="22">
        <v>1415</v>
      </c>
      <c r="M357" s="22">
        <f t="shared" si="266"/>
        <v>16674.36</v>
      </c>
      <c r="N357" s="22"/>
      <c r="O357" s="22">
        <f t="shared" si="267"/>
        <v>0</v>
      </c>
      <c r="P357" s="22"/>
      <c r="Q357" s="22">
        <f t="shared" si="268"/>
        <v>0</v>
      </c>
      <c r="R357" s="22">
        <f t="shared" si="269"/>
        <v>1415</v>
      </c>
      <c r="S357" s="22">
        <f t="shared" si="270"/>
        <v>16674.36</v>
      </c>
      <c r="T357" s="22">
        <f t="shared" si="271"/>
        <v>0</v>
      </c>
      <c r="U357" s="85">
        <f t="shared" si="272"/>
        <v>0</v>
      </c>
      <c r="V357">
        <v>0</v>
      </c>
    </row>
    <row r="358" spans="2:22" ht="24" x14ac:dyDescent="0.25">
      <c r="B358" s="69" t="s">
        <v>39</v>
      </c>
      <c r="C358" s="18" t="s">
        <v>875</v>
      </c>
      <c r="D358" s="19" t="s">
        <v>876</v>
      </c>
      <c r="E358" s="20" t="s">
        <v>877</v>
      </c>
      <c r="F358" s="21" t="s">
        <v>43</v>
      </c>
      <c r="G358" s="22">
        <v>1583</v>
      </c>
      <c r="H358" s="22">
        <v>13.176</v>
      </c>
      <c r="I358" s="22">
        <f t="shared" si="264"/>
        <v>20857.61</v>
      </c>
      <c r="J358" s="22"/>
      <c r="K358" s="22">
        <f t="shared" si="265"/>
        <v>0</v>
      </c>
      <c r="L358" s="22">
        <v>1583</v>
      </c>
      <c r="M358" s="22">
        <f t="shared" si="266"/>
        <v>20857.61</v>
      </c>
      <c r="N358" s="22"/>
      <c r="O358" s="22">
        <f t="shared" si="267"/>
        <v>0</v>
      </c>
      <c r="P358" s="22"/>
      <c r="Q358" s="22">
        <f t="shared" si="268"/>
        <v>0</v>
      </c>
      <c r="R358" s="22">
        <f t="shared" si="269"/>
        <v>1583</v>
      </c>
      <c r="S358" s="22">
        <f t="shared" si="270"/>
        <v>20857.61</v>
      </c>
      <c r="T358" s="22">
        <f t="shared" si="271"/>
        <v>0</v>
      </c>
      <c r="U358" s="85">
        <f t="shared" si="272"/>
        <v>0</v>
      </c>
      <c r="V358">
        <v>0</v>
      </c>
    </row>
    <row r="359" spans="2:22" ht="48" x14ac:dyDescent="0.25">
      <c r="B359" s="69" t="s">
        <v>134</v>
      </c>
      <c r="C359" s="18" t="s">
        <v>592</v>
      </c>
      <c r="D359" s="19" t="s">
        <v>878</v>
      </c>
      <c r="E359" s="20" t="s">
        <v>879</v>
      </c>
      <c r="F359" s="21" t="s">
        <v>595</v>
      </c>
      <c r="G359" s="22">
        <v>149</v>
      </c>
      <c r="H359" s="22">
        <v>79.185020134228182</v>
      </c>
      <c r="I359" s="22">
        <f t="shared" si="264"/>
        <v>11798.57</v>
      </c>
      <c r="J359" s="22"/>
      <c r="K359" s="22">
        <f t="shared" si="265"/>
        <v>0</v>
      </c>
      <c r="L359" s="22">
        <v>149</v>
      </c>
      <c r="M359" s="22">
        <f t="shared" si="266"/>
        <v>11798.57</v>
      </c>
      <c r="N359" s="22"/>
      <c r="O359" s="22">
        <f t="shared" si="267"/>
        <v>0</v>
      </c>
      <c r="P359" s="22"/>
      <c r="Q359" s="22">
        <f t="shared" si="268"/>
        <v>0</v>
      </c>
      <c r="R359" s="22">
        <f t="shared" si="269"/>
        <v>149</v>
      </c>
      <c r="S359" s="22">
        <f t="shared" si="270"/>
        <v>11798.57</v>
      </c>
      <c r="T359" s="22">
        <f t="shared" si="271"/>
        <v>0</v>
      </c>
      <c r="U359" s="85">
        <f t="shared" si="272"/>
        <v>0</v>
      </c>
      <c r="V359">
        <v>0</v>
      </c>
    </row>
    <row r="360" spans="2:22" ht="24" x14ac:dyDescent="0.25">
      <c r="B360" s="69" t="s">
        <v>39</v>
      </c>
      <c r="C360" s="18" t="s">
        <v>880</v>
      </c>
      <c r="D360" s="19" t="s">
        <v>881</v>
      </c>
      <c r="E360" s="20" t="s">
        <v>882</v>
      </c>
      <c r="F360" s="21" t="s">
        <v>43</v>
      </c>
      <c r="G360" s="22">
        <v>15625</v>
      </c>
      <c r="H360" s="22">
        <v>13.836</v>
      </c>
      <c r="I360" s="22">
        <f t="shared" si="264"/>
        <v>216187.5</v>
      </c>
      <c r="J360" s="22"/>
      <c r="K360" s="22">
        <f t="shared" si="265"/>
        <v>0</v>
      </c>
      <c r="L360" s="22">
        <v>15625</v>
      </c>
      <c r="M360" s="22">
        <f t="shared" si="266"/>
        <v>216187.5</v>
      </c>
      <c r="N360" s="22"/>
      <c r="O360" s="22">
        <f t="shared" si="267"/>
        <v>0</v>
      </c>
      <c r="P360" s="22"/>
      <c r="Q360" s="22">
        <f t="shared" si="268"/>
        <v>0</v>
      </c>
      <c r="R360" s="22">
        <f t="shared" si="269"/>
        <v>15625</v>
      </c>
      <c r="S360" s="22">
        <f t="shared" si="270"/>
        <v>216187.5</v>
      </c>
      <c r="T360" s="22">
        <f t="shared" si="271"/>
        <v>0</v>
      </c>
      <c r="U360" s="85">
        <f t="shared" si="272"/>
        <v>0</v>
      </c>
    </row>
    <row r="361" spans="2:22" ht="24" x14ac:dyDescent="0.25">
      <c r="B361" s="69" t="s">
        <v>1550</v>
      </c>
      <c r="C361" s="18" t="s">
        <v>1665</v>
      </c>
      <c r="D361" s="19" t="s">
        <v>1666</v>
      </c>
      <c r="E361" s="20" t="s">
        <v>1667</v>
      </c>
      <c r="F361" s="21" t="s">
        <v>43</v>
      </c>
      <c r="G361" s="22">
        <v>1</v>
      </c>
      <c r="H361" s="22">
        <v>87648.14</v>
      </c>
      <c r="I361" s="22">
        <f t="shared" si="264"/>
        <v>87648.14</v>
      </c>
      <c r="J361" s="22"/>
      <c r="K361" s="22">
        <f t="shared" si="265"/>
        <v>0</v>
      </c>
      <c r="L361" s="22"/>
      <c r="M361" s="22">
        <f t="shared" si="266"/>
        <v>0</v>
      </c>
      <c r="N361" s="22"/>
      <c r="O361" s="22">
        <f t="shared" si="267"/>
        <v>0</v>
      </c>
      <c r="P361" s="22">
        <v>1</v>
      </c>
      <c r="Q361" s="22">
        <f t="shared" si="268"/>
        <v>87648.14</v>
      </c>
      <c r="R361" s="22">
        <f t="shared" si="269"/>
        <v>1</v>
      </c>
      <c r="S361" s="22">
        <f t="shared" si="270"/>
        <v>87648.14</v>
      </c>
      <c r="T361" s="22">
        <f t="shared" si="271"/>
        <v>0</v>
      </c>
      <c r="U361" s="85">
        <f t="shared" si="272"/>
        <v>0</v>
      </c>
      <c r="V361">
        <v>0</v>
      </c>
    </row>
    <row r="362" spans="2:22" x14ac:dyDescent="0.25">
      <c r="B362" s="74"/>
      <c r="C362" s="40"/>
      <c r="D362" s="41" t="s">
        <v>883</v>
      </c>
      <c r="E362" s="41" t="s">
        <v>884</v>
      </c>
      <c r="F362" s="138"/>
      <c r="G362" s="47">
        <v>0</v>
      </c>
      <c r="H362" s="47"/>
      <c r="I362" s="47">
        <f>SUBTOTAL(9,I363:I451)</f>
        <v>3250051.65</v>
      </c>
      <c r="J362" s="48"/>
      <c r="K362" s="47"/>
      <c r="L362" s="48"/>
      <c r="M362" s="47"/>
      <c r="N362" s="48"/>
      <c r="O362" s="47"/>
      <c r="P362" s="48"/>
      <c r="Q362" s="47"/>
      <c r="R362" s="47"/>
      <c r="S362" s="47"/>
      <c r="T362" s="47"/>
      <c r="U362" s="88"/>
      <c r="V362">
        <v>0</v>
      </c>
    </row>
    <row r="363" spans="2:22" x14ac:dyDescent="0.25">
      <c r="B363" s="71"/>
      <c r="C363" s="30"/>
      <c r="D363" s="31" t="s">
        <v>885</v>
      </c>
      <c r="E363" s="31" t="s">
        <v>886</v>
      </c>
      <c r="F363" s="32"/>
      <c r="G363" s="33">
        <v>0</v>
      </c>
      <c r="H363" s="33"/>
      <c r="I363" s="33">
        <f>SUBTOTAL(9,I364:I391)</f>
        <v>342739.52</v>
      </c>
      <c r="J363" s="33"/>
      <c r="K363" s="33">
        <f>SUBTOTAL(9,K364:K391)</f>
        <v>66910.39</v>
      </c>
      <c r="L363" s="33"/>
      <c r="M363" s="33">
        <f>SUBTOTAL(9,M364:M391)</f>
        <v>59499.92</v>
      </c>
      <c r="N363" s="33"/>
      <c r="O363" s="33">
        <f>SUBTOTAL(9,O364:O391)</f>
        <v>33407.74</v>
      </c>
      <c r="P363" s="33"/>
      <c r="Q363" s="33">
        <f>SUBTOTAL(9,Q364:Q391)</f>
        <v>148836.87999999998</v>
      </c>
      <c r="R363" s="33"/>
      <c r="S363" s="33">
        <f>SUBTOTAL(9,S364:S391)</f>
        <v>308654.92999999993</v>
      </c>
      <c r="T363" s="33"/>
      <c r="U363" s="87">
        <f>SUBTOTAL(9,U364:U391)</f>
        <v>34084.590000000004</v>
      </c>
      <c r="V363">
        <v>0</v>
      </c>
    </row>
    <row r="364" spans="2:22" ht="36" x14ac:dyDescent="0.25">
      <c r="B364" s="69" t="s">
        <v>39</v>
      </c>
      <c r="C364" s="34" t="s">
        <v>887</v>
      </c>
      <c r="D364" s="35" t="s">
        <v>888</v>
      </c>
      <c r="E364" s="35" t="s">
        <v>889</v>
      </c>
      <c r="F364" s="36" t="s">
        <v>75</v>
      </c>
      <c r="G364" s="37">
        <v>106</v>
      </c>
      <c r="H364" s="22">
        <v>64.152000000000001</v>
      </c>
      <c r="I364" s="22">
        <f t="shared" ref="I364:I391" si="273">ROUND(G364*H364,2)</f>
        <v>6800.11</v>
      </c>
      <c r="J364" s="22"/>
      <c r="K364" s="22">
        <f t="shared" ref="K364:K391" si="274">ROUND($H364*J364,2)</f>
        <v>0</v>
      </c>
      <c r="L364" s="22">
        <v>90</v>
      </c>
      <c r="M364" s="22">
        <f t="shared" ref="M364:M391" si="275">ROUND($H364*L364,2)</f>
        <v>5773.68</v>
      </c>
      <c r="N364" s="22">
        <v>0</v>
      </c>
      <c r="O364" s="22">
        <f t="shared" ref="O364:O391" si="276">ROUND($H364*N364,2)</f>
        <v>0</v>
      </c>
      <c r="P364" s="22">
        <v>16</v>
      </c>
      <c r="Q364" s="22">
        <f t="shared" ref="Q364:Q391" si="277">ROUND($H364*P364,2)</f>
        <v>1026.43</v>
      </c>
      <c r="R364" s="22">
        <f t="shared" ref="R364:R391" si="278">J364+L364+N364+P364</f>
        <v>106</v>
      </c>
      <c r="S364" s="22">
        <f t="shared" ref="S364:S391" si="279">+M364+K364+O364+Q364</f>
        <v>6800.1100000000006</v>
      </c>
      <c r="T364" s="22">
        <f t="shared" ref="T364:T391" si="280">G364-R364</f>
        <v>0</v>
      </c>
      <c r="U364" s="85">
        <f t="shared" ref="U364:U391" si="281">I364-S364</f>
        <v>0</v>
      </c>
      <c r="V364">
        <v>0</v>
      </c>
    </row>
    <row r="365" spans="2:22" ht="36" x14ac:dyDescent="0.25">
      <c r="B365" s="69" t="s">
        <v>39</v>
      </c>
      <c r="C365" s="34" t="s">
        <v>890</v>
      </c>
      <c r="D365" s="35" t="s">
        <v>891</v>
      </c>
      <c r="E365" s="35" t="s">
        <v>892</v>
      </c>
      <c r="F365" s="36" t="s">
        <v>75</v>
      </c>
      <c r="G365" s="37">
        <v>138</v>
      </c>
      <c r="H365" s="22">
        <v>65.13600000000001</v>
      </c>
      <c r="I365" s="22">
        <f t="shared" si="273"/>
        <v>8988.77</v>
      </c>
      <c r="J365" s="22"/>
      <c r="K365" s="22">
        <f t="shared" si="274"/>
        <v>0</v>
      </c>
      <c r="L365" s="22">
        <v>116</v>
      </c>
      <c r="M365" s="22">
        <f t="shared" si="275"/>
        <v>7555.78</v>
      </c>
      <c r="N365" s="22">
        <v>0</v>
      </c>
      <c r="O365" s="22">
        <f t="shared" si="276"/>
        <v>0</v>
      </c>
      <c r="P365" s="22">
        <v>22</v>
      </c>
      <c r="Q365" s="22">
        <f t="shared" si="277"/>
        <v>1432.99</v>
      </c>
      <c r="R365" s="22">
        <f t="shared" si="278"/>
        <v>138</v>
      </c>
      <c r="S365" s="22">
        <f t="shared" si="279"/>
        <v>8988.77</v>
      </c>
      <c r="T365" s="22">
        <f t="shared" si="280"/>
        <v>0</v>
      </c>
      <c r="U365" s="85">
        <f t="shared" si="281"/>
        <v>0</v>
      </c>
      <c r="V365">
        <v>0</v>
      </c>
    </row>
    <row r="366" spans="2:22" ht="36" x14ac:dyDescent="0.25">
      <c r="B366" s="69" t="s">
        <v>39</v>
      </c>
      <c r="C366" s="34" t="s">
        <v>893</v>
      </c>
      <c r="D366" s="35" t="s">
        <v>894</v>
      </c>
      <c r="E366" s="35" t="s">
        <v>895</v>
      </c>
      <c r="F366" s="36" t="s">
        <v>75</v>
      </c>
      <c r="G366" s="37">
        <v>203.29999999999995</v>
      </c>
      <c r="H366" s="22">
        <v>82.164000000000001</v>
      </c>
      <c r="I366" s="22">
        <f t="shared" si="273"/>
        <v>16703.939999999999</v>
      </c>
      <c r="J366" s="22"/>
      <c r="K366" s="22">
        <f t="shared" si="274"/>
        <v>0</v>
      </c>
      <c r="L366" s="22">
        <v>189.3</v>
      </c>
      <c r="M366" s="22">
        <f t="shared" si="275"/>
        <v>15553.65</v>
      </c>
      <c r="N366" s="22">
        <v>4.6999999999999886</v>
      </c>
      <c r="O366" s="22">
        <f t="shared" si="276"/>
        <v>386.17</v>
      </c>
      <c r="P366" s="22">
        <v>9.3000000000000114</v>
      </c>
      <c r="Q366" s="22">
        <f t="shared" si="277"/>
        <v>764.13</v>
      </c>
      <c r="R366" s="22">
        <f t="shared" si="278"/>
        <v>203.3</v>
      </c>
      <c r="S366" s="22">
        <f t="shared" si="279"/>
        <v>16703.95</v>
      </c>
      <c r="T366" s="22">
        <f t="shared" si="280"/>
        <v>0</v>
      </c>
      <c r="U366" s="85">
        <f t="shared" si="281"/>
        <v>-1.0000000002037268E-2</v>
      </c>
      <c r="V366">
        <v>0</v>
      </c>
    </row>
    <row r="367" spans="2:22" ht="36" x14ac:dyDescent="0.25">
      <c r="B367" s="69" t="s">
        <v>39</v>
      </c>
      <c r="C367" s="34" t="s">
        <v>896</v>
      </c>
      <c r="D367" s="35" t="s">
        <v>897</v>
      </c>
      <c r="E367" s="35" t="s">
        <v>898</v>
      </c>
      <c r="F367" s="36" t="s">
        <v>75</v>
      </c>
      <c r="G367" s="37">
        <v>269</v>
      </c>
      <c r="H367" s="22">
        <v>96.419999999999987</v>
      </c>
      <c r="I367" s="22">
        <f t="shared" si="273"/>
        <v>25936.98</v>
      </c>
      <c r="J367" s="22"/>
      <c r="K367" s="22">
        <f t="shared" si="274"/>
        <v>0</v>
      </c>
      <c r="L367" s="22">
        <v>89.8</v>
      </c>
      <c r="M367" s="22">
        <f t="shared" si="275"/>
        <v>8658.52</v>
      </c>
      <c r="N367" s="22">
        <v>0.20000000000000284</v>
      </c>
      <c r="O367" s="22">
        <f t="shared" si="276"/>
        <v>19.28</v>
      </c>
      <c r="P367" s="22">
        <v>179</v>
      </c>
      <c r="Q367" s="22">
        <f t="shared" si="277"/>
        <v>17259.18</v>
      </c>
      <c r="R367" s="22">
        <f t="shared" si="278"/>
        <v>269</v>
      </c>
      <c r="S367" s="22">
        <f t="shared" si="279"/>
        <v>25936.980000000003</v>
      </c>
      <c r="T367" s="22">
        <f t="shared" si="280"/>
        <v>0</v>
      </c>
      <c r="U367" s="85">
        <f t="shared" si="281"/>
        <v>0</v>
      </c>
      <c r="V367">
        <v>0</v>
      </c>
    </row>
    <row r="368" spans="2:22" ht="36" x14ac:dyDescent="0.25">
      <c r="B368" s="69" t="s">
        <v>39</v>
      </c>
      <c r="C368" s="34" t="s">
        <v>899</v>
      </c>
      <c r="D368" s="35" t="s">
        <v>900</v>
      </c>
      <c r="E368" s="35" t="s">
        <v>901</v>
      </c>
      <c r="F368" s="36" t="s">
        <v>75</v>
      </c>
      <c r="G368" s="37">
        <v>311</v>
      </c>
      <c r="H368" s="22">
        <v>112.14</v>
      </c>
      <c r="I368" s="22">
        <f t="shared" si="273"/>
        <v>34875.54</v>
      </c>
      <c r="J368" s="22"/>
      <c r="K368" s="22">
        <f t="shared" si="274"/>
        <v>0</v>
      </c>
      <c r="L368" s="22">
        <v>162.57</v>
      </c>
      <c r="M368" s="22">
        <f t="shared" si="275"/>
        <v>18230.599999999999</v>
      </c>
      <c r="N368" s="22">
        <v>70.430000000000007</v>
      </c>
      <c r="O368" s="22">
        <f t="shared" si="276"/>
        <v>7898.02</v>
      </c>
      <c r="P368" s="22">
        <v>78</v>
      </c>
      <c r="Q368" s="22">
        <f t="shared" si="277"/>
        <v>8746.92</v>
      </c>
      <c r="R368" s="22">
        <f t="shared" si="278"/>
        <v>311</v>
      </c>
      <c r="S368" s="22">
        <f t="shared" si="279"/>
        <v>34875.54</v>
      </c>
      <c r="T368" s="22">
        <f t="shared" si="280"/>
        <v>0</v>
      </c>
      <c r="U368" s="85">
        <f t="shared" si="281"/>
        <v>0</v>
      </c>
      <c r="V368">
        <v>0</v>
      </c>
    </row>
    <row r="369" spans="2:22" ht="36" x14ac:dyDescent="0.25">
      <c r="B369" s="69" t="s">
        <v>39</v>
      </c>
      <c r="C369" s="34" t="s">
        <v>902</v>
      </c>
      <c r="D369" s="35" t="s">
        <v>903</v>
      </c>
      <c r="E369" s="35" t="s">
        <v>904</v>
      </c>
      <c r="F369" s="36" t="s">
        <v>75</v>
      </c>
      <c r="G369" s="37">
        <v>20</v>
      </c>
      <c r="H369" s="22">
        <v>136.10400000000001</v>
      </c>
      <c r="I369" s="22">
        <f t="shared" si="273"/>
        <v>2722.08</v>
      </c>
      <c r="J369" s="22"/>
      <c r="K369" s="22">
        <f t="shared" si="274"/>
        <v>0</v>
      </c>
      <c r="L369" s="22">
        <v>11.97</v>
      </c>
      <c r="M369" s="22">
        <f t="shared" si="275"/>
        <v>1629.16</v>
      </c>
      <c r="N369" s="22"/>
      <c r="O369" s="22">
        <f t="shared" si="276"/>
        <v>0</v>
      </c>
      <c r="P369" s="22">
        <v>8.0299999999999994</v>
      </c>
      <c r="Q369" s="22">
        <f t="shared" si="277"/>
        <v>1092.92</v>
      </c>
      <c r="R369" s="22">
        <f t="shared" si="278"/>
        <v>20</v>
      </c>
      <c r="S369" s="22">
        <f t="shared" si="279"/>
        <v>2722.08</v>
      </c>
      <c r="T369" s="22">
        <f t="shared" si="280"/>
        <v>0</v>
      </c>
      <c r="U369" s="85">
        <f t="shared" si="281"/>
        <v>0</v>
      </c>
      <c r="V369">
        <v>0</v>
      </c>
    </row>
    <row r="370" spans="2:22" ht="36" x14ac:dyDescent="0.25">
      <c r="B370" s="69" t="s">
        <v>39</v>
      </c>
      <c r="C370" s="34" t="s">
        <v>905</v>
      </c>
      <c r="D370" s="35" t="s">
        <v>906</v>
      </c>
      <c r="E370" s="35" t="s">
        <v>907</v>
      </c>
      <c r="F370" s="36" t="s">
        <v>75</v>
      </c>
      <c r="G370" s="37">
        <v>35</v>
      </c>
      <c r="H370" s="22">
        <v>166.90799999999999</v>
      </c>
      <c r="I370" s="22">
        <f t="shared" si="273"/>
        <v>5841.78</v>
      </c>
      <c r="J370" s="22"/>
      <c r="K370" s="22">
        <f t="shared" si="274"/>
        <v>0</v>
      </c>
      <c r="L370" s="22">
        <v>5.96</v>
      </c>
      <c r="M370" s="22">
        <f t="shared" si="275"/>
        <v>994.77</v>
      </c>
      <c r="N370" s="22"/>
      <c r="O370" s="22">
        <f t="shared" si="276"/>
        <v>0</v>
      </c>
      <c r="P370" s="22">
        <v>29.04</v>
      </c>
      <c r="Q370" s="22">
        <f t="shared" si="277"/>
        <v>4847.01</v>
      </c>
      <c r="R370" s="22">
        <f t="shared" si="278"/>
        <v>35</v>
      </c>
      <c r="S370" s="22">
        <f t="shared" si="279"/>
        <v>5841.7800000000007</v>
      </c>
      <c r="T370" s="22">
        <f t="shared" si="280"/>
        <v>0</v>
      </c>
      <c r="U370" s="85">
        <f t="shared" si="281"/>
        <v>0</v>
      </c>
      <c r="V370">
        <v>0</v>
      </c>
    </row>
    <row r="371" spans="2:22" ht="36" x14ac:dyDescent="0.25">
      <c r="B371" s="69" t="s">
        <v>39</v>
      </c>
      <c r="C371" s="34" t="s">
        <v>908</v>
      </c>
      <c r="D371" s="35" t="s">
        <v>909</v>
      </c>
      <c r="E371" s="35" t="s">
        <v>910</v>
      </c>
      <c r="F371" s="36" t="s">
        <v>75</v>
      </c>
      <c r="G371" s="37">
        <v>102</v>
      </c>
      <c r="H371" s="22">
        <v>169.71600000000001</v>
      </c>
      <c r="I371" s="22">
        <f t="shared" si="273"/>
        <v>17311.03</v>
      </c>
      <c r="J371" s="22"/>
      <c r="K371" s="22">
        <f t="shared" si="274"/>
        <v>0</v>
      </c>
      <c r="L371" s="22">
        <v>0</v>
      </c>
      <c r="M371" s="22">
        <f t="shared" si="275"/>
        <v>0</v>
      </c>
      <c r="N371" s="22">
        <v>72</v>
      </c>
      <c r="O371" s="22">
        <f t="shared" si="276"/>
        <v>12219.55</v>
      </c>
      <c r="P371" s="22">
        <v>30</v>
      </c>
      <c r="Q371" s="22">
        <f t="shared" si="277"/>
        <v>5091.4799999999996</v>
      </c>
      <c r="R371" s="22">
        <f t="shared" si="278"/>
        <v>102</v>
      </c>
      <c r="S371" s="22">
        <f t="shared" si="279"/>
        <v>17311.03</v>
      </c>
      <c r="T371" s="22">
        <f t="shared" si="280"/>
        <v>0</v>
      </c>
      <c r="U371" s="85">
        <f t="shared" si="281"/>
        <v>0</v>
      </c>
      <c r="V371">
        <v>0</v>
      </c>
    </row>
    <row r="372" spans="2:22" ht="36" x14ac:dyDescent="0.25">
      <c r="B372" s="69" t="s">
        <v>39</v>
      </c>
      <c r="C372" s="34" t="s">
        <v>911</v>
      </c>
      <c r="D372" s="35" t="s">
        <v>912</v>
      </c>
      <c r="E372" s="35" t="s">
        <v>913</v>
      </c>
      <c r="F372" s="36" t="s">
        <v>75</v>
      </c>
      <c r="G372" s="37">
        <v>94</v>
      </c>
      <c r="H372" s="22">
        <v>236.44799999999998</v>
      </c>
      <c r="I372" s="22">
        <f t="shared" si="273"/>
        <v>22226.11</v>
      </c>
      <c r="J372" s="22"/>
      <c r="K372" s="22">
        <f t="shared" si="274"/>
        <v>0</v>
      </c>
      <c r="L372" s="22">
        <v>0</v>
      </c>
      <c r="M372" s="22">
        <f t="shared" si="275"/>
        <v>0</v>
      </c>
      <c r="N372" s="22">
        <v>35</v>
      </c>
      <c r="O372" s="22">
        <f t="shared" si="276"/>
        <v>8275.68</v>
      </c>
      <c r="P372" s="22">
        <v>59</v>
      </c>
      <c r="Q372" s="22">
        <f t="shared" si="277"/>
        <v>13950.43</v>
      </c>
      <c r="R372" s="22">
        <f t="shared" si="278"/>
        <v>94</v>
      </c>
      <c r="S372" s="22">
        <f t="shared" si="279"/>
        <v>22226.11</v>
      </c>
      <c r="T372" s="22">
        <f t="shared" si="280"/>
        <v>0</v>
      </c>
      <c r="U372" s="85">
        <f t="shared" si="281"/>
        <v>0</v>
      </c>
      <c r="V372">
        <v>0</v>
      </c>
    </row>
    <row r="373" spans="2:22" ht="36" x14ac:dyDescent="0.25">
      <c r="B373" s="69" t="s">
        <v>39</v>
      </c>
      <c r="C373" s="34" t="s">
        <v>914</v>
      </c>
      <c r="D373" s="35" t="s">
        <v>915</v>
      </c>
      <c r="E373" s="35" t="s">
        <v>916</v>
      </c>
      <c r="F373" s="36" t="s">
        <v>75</v>
      </c>
      <c r="G373" s="37">
        <v>16.5</v>
      </c>
      <c r="H373" s="22">
        <v>279.33600000000001</v>
      </c>
      <c r="I373" s="22">
        <f t="shared" si="273"/>
        <v>4609.04</v>
      </c>
      <c r="J373" s="22"/>
      <c r="K373" s="22">
        <f t="shared" si="274"/>
        <v>0</v>
      </c>
      <c r="L373" s="22">
        <v>0</v>
      </c>
      <c r="M373" s="22">
        <f t="shared" si="275"/>
        <v>0</v>
      </c>
      <c r="N373" s="22">
        <v>16.5</v>
      </c>
      <c r="O373" s="22">
        <f t="shared" si="276"/>
        <v>4609.04</v>
      </c>
      <c r="P373" s="22">
        <v>0</v>
      </c>
      <c r="Q373" s="22">
        <f t="shared" si="277"/>
        <v>0</v>
      </c>
      <c r="R373" s="22">
        <f t="shared" si="278"/>
        <v>16.5</v>
      </c>
      <c r="S373" s="22">
        <f t="shared" si="279"/>
        <v>4609.04</v>
      </c>
      <c r="T373" s="22">
        <f t="shared" si="280"/>
        <v>0</v>
      </c>
      <c r="U373" s="85">
        <f t="shared" si="281"/>
        <v>0</v>
      </c>
      <c r="V373">
        <v>0</v>
      </c>
    </row>
    <row r="374" spans="2:22" ht="24" x14ac:dyDescent="0.25">
      <c r="B374" s="72" t="s">
        <v>23</v>
      </c>
      <c r="C374" s="34" t="s">
        <v>917</v>
      </c>
      <c r="D374" s="35" t="s">
        <v>918</v>
      </c>
      <c r="E374" s="35" t="s">
        <v>919</v>
      </c>
      <c r="F374" s="36" t="s">
        <v>43</v>
      </c>
      <c r="G374" s="37">
        <v>0</v>
      </c>
      <c r="H374" s="22">
        <v>1270.452</v>
      </c>
      <c r="I374" s="22">
        <f t="shared" si="273"/>
        <v>0</v>
      </c>
      <c r="J374" s="22"/>
      <c r="K374" s="22">
        <f t="shared" si="274"/>
        <v>0</v>
      </c>
      <c r="L374" s="22">
        <v>0</v>
      </c>
      <c r="M374" s="22">
        <f t="shared" si="275"/>
        <v>0</v>
      </c>
      <c r="N374" s="22">
        <v>0</v>
      </c>
      <c r="O374" s="22">
        <f t="shared" si="276"/>
        <v>0</v>
      </c>
      <c r="P374" s="22">
        <v>0</v>
      </c>
      <c r="Q374" s="22">
        <f t="shared" si="277"/>
        <v>0</v>
      </c>
      <c r="R374" s="22">
        <f t="shared" si="278"/>
        <v>0</v>
      </c>
      <c r="S374" s="22">
        <f t="shared" si="279"/>
        <v>0</v>
      </c>
      <c r="T374" s="22">
        <f t="shared" si="280"/>
        <v>0</v>
      </c>
      <c r="U374" s="85">
        <f t="shared" si="281"/>
        <v>0</v>
      </c>
      <c r="V374">
        <v>0</v>
      </c>
    </row>
    <row r="375" spans="2:22" ht="24" x14ac:dyDescent="0.25">
      <c r="B375" s="69" t="s">
        <v>23</v>
      </c>
      <c r="C375" s="34" t="s">
        <v>920</v>
      </c>
      <c r="D375" s="35" t="s">
        <v>921</v>
      </c>
      <c r="E375" s="35" t="s">
        <v>922</v>
      </c>
      <c r="F375" s="36" t="s">
        <v>43</v>
      </c>
      <c r="G375" s="37">
        <v>17</v>
      </c>
      <c r="H375" s="22">
        <v>242.73600000000002</v>
      </c>
      <c r="I375" s="22">
        <f t="shared" si="273"/>
        <v>4126.51</v>
      </c>
      <c r="J375" s="22">
        <v>17</v>
      </c>
      <c r="K375" s="22">
        <f t="shared" si="274"/>
        <v>4126.51</v>
      </c>
      <c r="L375" s="22">
        <v>0</v>
      </c>
      <c r="M375" s="22">
        <f t="shared" si="275"/>
        <v>0</v>
      </c>
      <c r="N375" s="22">
        <v>0</v>
      </c>
      <c r="O375" s="22">
        <f t="shared" si="276"/>
        <v>0</v>
      </c>
      <c r="P375" s="22">
        <v>-17</v>
      </c>
      <c r="Q375" s="22">
        <f t="shared" si="277"/>
        <v>-4126.51</v>
      </c>
      <c r="R375" s="22">
        <f t="shared" si="278"/>
        <v>0</v>
      </c>
      <c r="S375" s="22">
        <f t="shared" si="279"/>
        <v>0</v>
      </c>
      <c r="T375" s="22">
        <f t="shared" si="280"/>
        <v>17</v>
      </c>
      <c r="U375" s="85">
        <f t="shared" si="281"/>
        <v>4126.51</v>
      </c>
      <c r="V375">
        <v>0</v>
      </c>
    </row>
    <row r="376" spans="2:22" ht="24" x14ac:dyDescent="0.25">
      <c r="B376" s="69" t="s">
        <v>23</v>
      </c>
      <c r="C376" s="34" t="s">
        <v>923</v>
      </c>
      <c r="D376" s="35" t="s">
        <v>924</v>
      </c>
      <c r="E376" s="35" t="s">
        <v>925</v>
      </c>
      <c r="F376" s="36" t="s">
        <v>43</v>
      </c>
      <c r="G376" s="37">
        <v>7</v>
      </c>
      <c r="H376" s="22">
        <v>331.84800000000001</v>
      </c>
      <c r="I376" s="22">
        <f t="shared" si="273"/>
        <v>2322.94</v>
      </c>
      <c r="J376" s="22">
        <v>7</v>
      </c>
      <c r="K376" s="22">
        <f t="shared" si="274"/>
        <v>2322.94</v>
      </c>
      <c r="L376" s="22">
        <v>0</v>
      </c>
      <c r="M376" s="22">
        <f t="shared" si="275"/>
        <v>0</v>
      </c>
      <c r="N376" s="22">
        <v>0</v>
      </c>
      <c r="O376" s="22">
        <f t="shared" si="276"/>
        <v>0</v>
      </c>
      <c r="P376" s="22">
        <v>-7</v>
      </c>
      <c r="Q376" s="22">
        <f t="shared" si="277"/>
        <v>-2322.94</v>
      </c>
      <c r="R376" s="22">
        <f t="shared" si="278"/>
        <v>0</v>
      </c>
      <c r="S376" s="22">
        <f t="shared" si="279"/>
        <v>0</v>
      </c>
      <c r="T376" s="22">
        <f t="shared" si="280"/>
        <v>7</v>
      </c>
      <c r="U376" s="85">
        <f t="shared" si="281"/>
        <v>2322.94</v>
      </c>
      <c r="V376">
        <v>0</v>
      </c>
    </row>
    <row r="377" spans="2:22" ht="24" x14ac:dyDescent="0.25">
      <c r="B377" s="69" t="s">
        <v>23</v>
      </c>
      <c r="C377" s="34" t="s">
        <v>926</v>
      </c>
      <c r="D377" s="35" t="s">
        <v>927</v>
      </c>
      <c r="E377" s="35" t="s">
        <v>928</v>
      </c>
      <c r="F377" s="36" t="s">
        <v>43</v>
      </c>
      <c r="G377" s="37">
        <v>10</v>
      </c>
      <c r="H377" s="22">
        <v>435.88800000000003</v>
      </c>
      <c r="I377" s="22">
        <f t="shared" si="273"/>
        <v>4358.88</v>
      </c>
      <c r="J377" s="22">
        <v>10</v>
      </c>
      <c r="K377" s="22">
        <f t="shared" si="274"/>
        <v>4358.88</v>
      </c>
      <c r="L377" s="22">
        <v>0</v>
      </c>
      <c r="M377" s="22">
        <f t="shared" si="275"/>
        <v>0</v>
      </c>
      <c r="N377" s="22">
        <v>0</v>
      </c>
      <c r="O377" s="22">
        <f t="shared" si="276"/>
        <v>0</v>
      </c>
      <c r="P377" s="22">
        <v>-10</v>
      </c>
      <c r="Q377" s="22">
        <f t="shared" si="277"/>
        <v>-4358.88</v>
      </c>
      <c r="R377" s="22">
        <f t="shared" si="278"/>
        <v>0</v>
      </c>
      <c r="S377" s="22">
        <f t="shared" si="279"/>
        <v>0</v>
      </c>
      <c r="T377" s="22">
        <f t="shared" si="280"/>
        <v>10</v>
      </c>
      <c r="U377" s="85">
        <f t="shared" si="281"/>
        <v>4358.88</v>
      </c>
      <c r="V377">
        <v>0</v>
      </c>
    </row>
    <row r="378" spans="2:22" ht="24" x14ac:dyDescent="0.25">
      <c r="B378" s="69" t="s">
        <v>23</v>
      </c>
      <c r="C378" s="34" t="s">
        <v>929</v>
      </c>
      <c r="D378" s="35" t="s">
        <v>930</v>
      </c>
      <c r="E378" s="35" t="s">
        <v>931</v>
      </c>
      <c r="F378" s="36" t="s">
        <v>43</v>
      </c>
      <c r="G378" s="37">
        <v>37</v>
      </c>
      <c r="H378" s="22">
        <v>629.08800000000008</v>
      </c>
      <c r="I378" s="22">
        <f t="shared" si="273"/>
        <v>23276.26</v>
      </c>
      <c r="J378" s="22">
        <v>37</v>
      </c>
      <c r="K378" s="22">
        <f t="shared" si="274"/>
        <v>23276.26</v>
      </c>
      <c r="L378" s="22">
        <v>0</v>
      </c>
      <c r="M378" s="22">
        <f t="shared" si="275"/>
        <v>0</v>
      </c>
      <c r="N378" s="22">
        <v>0</v>
      </c>
      <c r="O378" s="22">
        <f t="shared" si="276"/>
        <v>0</v>
      </c>
      <c r="P378" s="22">
        <v>-37</v>
      </c>
      <c r="Q378" s="22">
        <f t="shared" si="277"/>
        <v>-23276.26</v>
      </c>
      <c r="R378" s="22">
        <f t="shared" si="278"/>
        <v>0</v>
      </c>
      <c r="S378" s="22">
        <f t="shared" si="279"/>
        <v>0</v>
      </c>
      <c r="T378" s="22">
        <f t="shared" si="280"/>
        <v>37</v>
      </c>
      <c r="U378" s="85">
        <f t="shared" si="281"/>
        <v>23276.26</v>
      </c>
      <c r="V378">
        <v>0</v>
      </c>
    </row>
    <row r="379" spans="2:22" ht="24" x14ac:dyDescent="0.25">
      <c r="B379" s="72" t="s">
        <v>23</v>
      </c>
      <c r="C379" s="34" t="s">
        <v>932</v>
      </c>
      <c r="D379" s="35" t="s">
        <v>933</v>
      </c>
      <c r="E379" s="35" t="s">
        <v>934</v>
      </c>
      <c r="F379" s="36" t="s">
        <v>595</v>
      </c>
      <c r="G379" s="37">
        <v>66</v>
      </c>
      <c r="H379" s="22">
        <v>249.68400000000003</v>
      </c>
      <c r="I379" s="22">
        <f t="shared" si="273"/>
        <v>16479.14</v>
      </c>
      <c r="J379" s="22">
        <v>66</v>
      </c>
      <c r="K379" s="22">
        <f t="shared" si="274"/>
        <v>16479.14</v>
      </c>
      <c r="L379" s="22">
        <v>0</v>
      </c>
      <c r="M379" s="22">
        <f t="shared" si="275"/>
        <v>0</v>
      </c>
      <c r="N379" s="22">
        <v>0</v>
      </c>
      <c r="O379" s="22">
        <f t="shared" si="276"/>
        <v>0</v>
      </c>
      <c r="P379" s="22">
        <v>0</v>
      </c>
      <c r="Q379" s="22">
        <f t="shared" si="277"/>
        <v>0</v>
      </c>
      <c r="R379" s="22">
        <f t="shared" si="278"/>
        <v>66</v>
      </c>
      <c r="S379" s="22">
        <f t="shared" si="279"/>
        <v>16479.14</v>
      </c>
      <c r="T379" s="22">
        <f t="shared" si="280"/>
        <v>0</v>
      </c>
      <c r="U379" s="85">
        <f t="shared" si="281"/>
        <v>0</v>
      </c>
      <c r="V379">
        <v>0</v>
      </c>
    </row>
    <row r="380" spans="2:22" ht="24" x14ac:dyDescent="0.25">
      <c r="B380" s="72" t="s">
        <v>23</v>
      </c>
      <c r="C380" s="34" t="s">
        <v>935</v>
      </c>
      <c r="D380" s="35" t="s">
        <v>936</v>
      </c>
      <c r="E380" s="35" t="s">
        <v>937</v>
      </c>
      <c r="F380" s="36" t="s">
        <v>595</v>
      </c>
      <c r="G380" s="37">
        <v>66</v>
      </c>
      <c r="H380" s="22">
        <v>219.80399999999995</v>
      </c>
      <c r="I380" s="22">
        <f t="shared" si="273"/>
        <v>14507.06</v>
      </c>
      <c r="J380" s="22">
        <v>66</v>
      </c>
      <c r="K380" s="22">
        <f t="shared" si="274"/>
        <v>14507.06</v>
      </c>
      <c r="L380" s="22">
        <v>0</v>
      </c>
      <c r="M380" s="22">
        <f t="shared" si="275"/>
        <v>0</v>
      </c>
      <c r="N380" s="22">
        <v>0</v>
      </c>
      <c r="O380" s="22">
        <f t="shared" si="276"/>
        <v>0</v>
      </c>
      <c r="P380" s="22">
        <v>0</v>
      </c>
      <c r="Q380" s="22">
        <f t="shared" si="277"/>
        <v>0</v>
      </c>
      <c r="R380" s="22">
        <f t="shared" si="278"/>
        <v>66</v>
      </c>
      <c r="S380" s="22">
        <f t="shared" si="279"/>
        <v>14507.06</v>
      </c>
      <c r="T380" s="22">
        <f t="shared" si="280"/>
        <v>0</v>
      </c>
      <c r="U380" s="85">
        <f t="shared" si="281"/>
        <v>0</v>
      </c>
      <c r="V380">
        <v>0</v>
      </c>
    </row>
    <row r="381" spans="2:22" ht="24" x14ac:dyDescent="0.25">
      <c r="B381" s="72" t="s">
        <v>23</v>
      </c>
      <c r="C381" s="34" t="s">
        <v>938</v>
      </c>
      <c r="D381" s="35" t="s">
        <v>939</v>
      </c>
      <c r="E381" s="35" t="s">
        <v>940</v>
      </c>
      <c r="F381" s="36" t="s">
        <v>43</v>
      </c>
      <c r="G381" s="37">
        <v>40</v>
      </c>
      <c r="H381" s="22">
        <v>177.672</v>
      </c>
      <c r="I381" s="22">
        <f t="shared" si="273"/>
        <v>7106.88</v>
      </c>
      <c r="J381" s="22">
        <v>5</v>
      </c>
      <c r="K381" s="22">
        <f t="shared" si="274"/>
        <v>888.36</v>
      </c>
      <c r="L381" s="22">
        <v>3</v>
      </c>
      <c r="M381" s="22">
        <f t="shared" si="275"/>
        <v>533.02</v>
      </c>
      <c r="N381" s="22"/>
      <c r="O381" s="22">
        <f t="shared" si="276"/>
        <v>0</v>
      </c>
      <c r="P381" s="22">
        <v>32</v>
      </c>
      <c r="Q381" s="22">
        <f t="shared" si="277"/>
        <v>5685.5</v>
      </c>
      <c r="R381" s="22">
        <f t="shared" si="278"/>
        <v>40</v>
      </c>
      <c r="S381" s="22">
        <f t="shared" si="279"/>
        <v>7106.88</v>
      </c>
      <c r="T381" s="22">
        <f t="shared" si="280"/>
        <v>0</v>
      </c>
      <c r="U381" s="85">
        <f t="shared" si="281"/>
        <v>0</v>
      </c>
      <c r="V381">
        <v>0</v>
      </c>
    </row>
    <row r="382" spans="2:22" ht="24" x14ac:dyDescent="0.25">
      <c r="B382" s="72" t="s">
        <v>23</v>
      </c>
      <c r="C382" s="34" t="s">
        <v>941</v>
      </c>
      <c r="D382" s="35" t="s">
        <v>942</v>
      </c>
      <c r="E382" s="35" t="s">
        <v>943</v>
      </c>
      <c r="F382" s="36" t="s">
        <v>43</v>
      </c>
      <c r="G382" s="37">
        <v>32</v>
      </c>
      <c r="H382" s="22">
        <v>190.24799999999999</v>
      </c>
      <c r="I382" s="22">
        <f t="shared" si="273"/>
        <v>6087.94</v>
      </c>
      <c r="J382" s="22">
        <v>5</v>
      </c>
      <c r="K382" s="22">
        <f t="shared" si="274"/>
        <v>951.24</v>
      </c>
      <c r="L382" s="22">
        <v>3</v>
      </c>
      <c r="M382" s="22">
        <f t="shared" si="275"/>
        <v>570.74</v>
      </c>
      <c r="N382" s="22"/>
      <c r="O382" s="22">
        <f t="shared" si="276"/>
        <v>0</v>
      </c>
      <c r="P382" s="22">
        <v>24</v>
      </c>
      <c r="Q382" s="22">
        <f t="shared" si="277"/>
        <v>4565.95</v>
      </c>
      <c r="R382" s="22">
        <f t="shared" si="278"/>
        <v>32</v>
      </c>
      <c r="S382" s="22">
        <f t="shared" si="279"/>
        <v>6087.93</v>
      </c>
      <c r="T382" s="22">
        <f t="shared" si="280"/>
        <v>0</v>
      </c>
      <c r="U382" s="85">
        <f t="shared" si="281"/>
        <v>9.999999999308784E-3</v>
      </c>
    </row>
    <row r="383" spans="2:22" ht="36" x14ac:dyDescent="0.25">
      <c r="B383" s="72" t="s">
        <v>39</v>
      </c>
      <c r="C383" s="34" t="s">
        <v>1668</v>
      </c>
      <c r="D383" s="35" t="s">
        <v>1669</v>
      </c>
      <c r="E383" s="35" t="s">
        <v>1670</v>
      </c>
      <c r="F383" s="36" t="s">
        <v>75</v>
      </c>
      <c r="G383" s="37">
        <v>220</v>
      </c>
      <c r="H383" s="22">
        <v>239.5518129724</v>
      </c>
      <c r="I383" s="22">
        <f t="shared" si="273"/>
        <v>52701.4</v>
      </c>
      <c r="J383" s="22"/>
      <c r="K383" s="22">
        <f t="shared" si="274"/>
        <v>0</v>
      </c>
      <c r="L383" s="22"/>
      <c r="M383" s="22">
        <f t="shared" si="275"/>
        <v>0</v>
      </c>
      <c r="N383" s="22"/>
      <c r="O383" s="22">
        <f t="shared" si="276"/>
        <v>0</v>
      </c>
      <c r="P383" s="22">
        <v>220</v>
      </c>
      <c r="Q383" s="22">
        <f t="shared" si="277"/>
        <v>52701.4</v>
      </c>
      <c r="R383" s="22">
        <f t="shared" si="278"/>
        <v>220</v>
      </c>
      <c r="S383" s="22">
        <f t="shared" si="279"/>
        <v>52701.4</v>
      </c>
      <c r="T383" s="22">
        <f t="shared" si="280"/>
        <v>0</v>
      </c>
      <c r="U383" s="85">
        <f t="shared" si="281"/>
        <v>0</v>
      </c>
    </row>
    <row r="384" spans="2:22" ht="36" x14ac:dyDescent="0.25">
      <c r="B384" s="72" t="s">
        <v>39</v>
      </c>
      <c r="C384" s="34" t="s">
        <v>1671</v>
      </c>
      <c r="D384" s="35" t="s">
        <v>1672</v>
      </c>
      <c r="E384" s="35" t="s">
        <v>1673</v>
      </c>
      <c r="F384" s="36" t="s">
        <v>75</v>
      </c>
      <c r="G384" s="37">
        <v>58</v>
      </c>
      <c r="H384" s="22">
        <v>284.367445438</v>
      </c>
      <c r="I384" s="22">
        <f t="shared" si="273"/>
        <v>16493.310000000001</v>
      </c>
      <c r="J384" s="22"/>
      <c r="K384" s="22">
        <f t="shared" si="274"/>
        <v>0</v>
      </c>
      <c r="L384" s="22"/>
      <c r="M384" s="22">
        <f t="shared" si="275"/>
        <v>0</v>
      </c>
      <c r="N384" s="22"/>
      <c r="O384" s="22">
        <f t="shared" si="276"/>
        <v>0</v>
      </c>
      <c r="P384" s="22">
        <v>58</v>
      </c>
      <c r="Q384" s="22">
        <f t="shared" si="277"/>
        <v>16493.310000000001</v>
      </c>
      <c r="R384" s="22">
        <f t="shared" si="278"/>
        <v>58</v>
      </c>
      <c r="S384" s="22">
        <f t="shared" si="279"/>
        <v>16493.310000000001</v>
      </c>
      <c r="T384" s="22">
        <f t="shared" si="280"/>
        <v>0</v>
      </c>
      <c r="U384" s="85">
        <f t="shared" si="281"/>
        <v>0</v>
      </c>
    </row>
    <row r="385" spans="2:22" ht="24" x14ac:dyDescent="0.25">
      <c r="B385" s="72" t="s">
        <v>39</v>
      </c>
      <c r="C385" s="34" t="s">
        <v>1674</v>
      </c>
      <c r="D385" s="35" t="s">
        <v>1675</v>
      </c>
      <c r="E385" s="35" t="s">
        <v>1676</v>
      </c>
      <c r="F385" s="36" t="s">
        <v>75</v>
      </c>
      <c r="G385" s="37">
        <v>810</v>
      </c>
      <c r="H385" s="22">
        <v>5.1178569200000013</v>
      </c>
      <c r="I385" s="22">
        <f t="shared" si="273"/>
        <v>4145.46</v>
      </c>
      <c r="J385" s="22"/>
      <c r="K385" s="22">
        <f t="shared" si="274"/>
        <v>0</v>
      </c>
      <c r="L385" s="22"/>
      <c r="M385" s="22">
        <f t="shared" si="275"/>
        <v>0</v>
      </c>
      <c r="N385" s="22"/>
      <c r="O385" s="22">
        <f t="shared" si="276"/>
        <v>0</v>
      </c>
      <c r="P385" s="22">
        <v>810</v>
      </c>
      <c r="Q385" s="22">
        <f t="shared" si="277"/>
        <v>4145.46</v>
      </c>
      <c r="R385" s="22">
        <f t="shared" si="278"/>
        <v>810</v>
      </c>
      <c r="S385" s="22">
        <f t="shared" si="279"/>
        <v>4145.46</v>
      </c>
      <c r="T385" s="22">
        <f t="shared" si="280"/>
        <v>0</v>
      </c>
      <c r="U385" s="85">
        <f t="shared" si="281"/>
        <v>0</v>
      </c>
    </row>
    <row r="386" spans="2:22" ht="24" x14ac:dyDescent="0.25">
      <c r="B386" s="72" t="s">
        <v>39</v>
      </c>
      <c r="C386" s="34" t="s">
        <v>1316</v>
      </c>
      <c r="D386" s="35" t="s">
        <v>1677</v>
      </c>
      <c r="E386" s="35" t="s">
        <v>1318</v>
      </c>
      <c r="F386" s="36" t="s">
        <v>75</v>
      </c>
      <c r="G386" s="37">
        <v>80</v>
      </c>
      <c r="H386" s="22">
        <v>14.42786892</v>
      </c>
      <c r="I386" s="22">
        <f t="shared" si="273"/>
        <v>1154.23</v>
      </c>
      <c r="J386" s="22"/>
      <c r="K386" s="22">
        <f t="shared" si="274"/>
        <v>0</v>
      </c>
      <c r="L386" s="22"/>
      <c r="M386" s="22">
        <f t="shared" si="275"/>
        <v>0</v>
      </c>
      <c r="N386" s="22"/>
      <c r="O386" s="22">
        <f t="shared" si="276"/>
        <v>0</v>
      </c>
      <c r="P386" s="22">
        <v>80</v>
      </c>
      <c r="Q386" s="22">
        <f t="shared" si="277"/>
        <v>1154.23</v>
      </c>
      <c r="R386" s="22">
        <f t="shared" si="278"/>
        <v>80</v>
      </c>
      <c r="S386" s="22">
        <f t="shared" si="279"/>
        <v>1154.23</v>
      </c>
      <c r="T386" s="22">
        <f t="shared" si="280"/>
        <v>0</v>
      </c>
      <c r="U386" s="85">
        <f t="shared" si="281"/>
        <v>0</v>
      </c>
    </row>
    <row r="387" spans="2:22" ht="24" x14ac:dyDescent="0.25">
      <c r="B387" s="72" t="s">
        <v>39</v>
      </c>
      <c r="C387" s="34" t="s">
        <v>1678</v>
      </c>
      <c r="D387" s="35" t="s">
        <v>1679</v>
      </c>
      <c r="E387" s="35" t="s">
        <v>1680</v>
      </c>
      <c r="F387" s="36" t="s">
        <v>75</v>
      </c>
      <c r="G387" s="37">
        <v>900</v>
      </c>
      <c r="H387" s="22">
        <v>23.443646000000001</v>
      </c>
      <c r="I387" s="22">
        <f t="shared" si="273"/>
        <v>21099.279999999999</v>
      </c>
      <c r="J387" s="22"/>
      <c r="K387" s="22">
        <f t="shared" si="274"/>
        <v>0</v>
      </c>
      <c r="L387" s="22"/>
      <c r="M387" s="22">
        <f t="shared" si="275"/>
        <v>0</v>
      </c>
      <c r="N387" s="22"/>
      <c r="O387" s="22">
        <f t="shared" si="276"/>
        <v>0</v>
      </c>
      <c r="P387" s="22">
        <v>900</v>
      </c>
      <c r="Q387" s="22">
        <f t="shared" si="277"/>
        <v>21099.279999999999</v>
      </c>
      <c r="R387" s="22">
        <f t="shared" si="278"/>
        <v>900</v>
      </c>
      <c r="S387" s="22">
        <f t="shared" si="279"/>
        <v>21099.279999999999</v>
      </c>
      <c r="T387" s="22">
        <f t="shared" si="280"/>
        <v>0</v>
      </c>
      <c r="U387" s="85">
        <f t="shared" si="281"/>
        <v>0</v>
      </c>
    </row>
    <row r="388" spans="2:22" ht="24" x14ac:dyDescent="0.25">
      <c r="B388" s="72" t="s">
        <v>1550</v>
      </c>
      <c r="C388" s="34" t="s">
        <v>932</v>
      </c>
      <c r="D388" s="35" t="s">
        <v>1681</v>
      </c>
      <c r="E388" s="35" t="s">
        <v>1682</v>
      </c>
      <c r="F388" s="36" t="s">
        <v>43</v>
      </c>
      <c r="G388" s="37">
        <v>31</v>
      </c>
      <c r="H388" s="22">
        <v>250.59950799999999</v>
      </c>
      <c r="I388" s="22">
        <f t="shared" si="273"/>
        <v>7768.58</v>
      </c>
      <c r="J388" s="22"/>
      <c r="K388" s="22">
        <f t="shared" si="274"/>
        <v>0</v>
      </c>
      <c r="L388" s="22"/>
      <c r="M388" s="22">
        <f t="shared" si="275"/>
        <v>0</v>
      </c>
      <c r="N388" s="22"/>
      <c r="O388" s="22">
        <f t="shared" si="276"/>
        <v>0</v>
      </c>
      <c r="P388" s="22">
        <v>31</v>
      </c>
      <c r="Q388" s="22">
        <f t="shared" si="277"/>
        <v>7768.58</v>
      </c>
      <c r="R388" s="22">
        <f t="shared" si="278"/>
        <v>31</v>
      </c>
      <c r="S388" s="22">
        <f t="shared" si="279"/>
        <v>7768.58</v>
      </c>
      <c r="T388" s="22">
        <f t="shared" si="280"/>
        <v>0</v>
      </c>
      <c r="U388" s="85">
        <f t="shared" si="281"/>
        <v>0</v>
      </c>
    </row>
    <row r="389" spans="2:22" ht="24" x14ac:dyDescent="0.25">
      <c r="B389" s="72" t="s">
        <v>1550</v>
      </c>
      <c r="C389" s="34" t="s">
        <v>935</v>
      </c>
      <c r="D389" s="35" t="s">
        <v>1683</v>
      </c>
      <c r="E389" s="35" t="s">
        <v>937</v>
      </c>
      <c r="F389" s="36" t="s">
        <v>43</v>
      </c>
      <c r="G389" s="37">
        <v>31</v>
      </c>
      <c r="H389" s="22">
        <v>220.60994799999997</v>
      </c>
      <c r="I389" s="22">
        <f t="shared" si="273"/>
        <v>6838.91</v>
      </c>
      <c r="J389" s="22"/>
      <c r="K389" s="22">
        <f t="shared" si="274"/>
        <v>0</v>
      </c>
      <c r="L389" s="22"/>
      <c r="M389" s="22">
        <f t="shared" si="275"/>
        <v>0</v>
      </c>
      <c r="N389" s="22"/>
      <c r="O389" s="22">
        <f t="shared" si="276"/>
        <v>0</v>
      </c>
      <c r="P389" s="22">
        <v>31</v>
      </c>
      <c r="Q389" s="22">
        <f t="shared" si="277"/>
        <v>6838.91</v>
      </c>
      <c r="R389" s="22">
        <f t="shared" si="278"/>
        <v>31</v>
      </c>
      <c r="S389" s="22">
        <f t="shared" si="279"/>
        <v>6838.91</v>
      </c>
      <c r="T389" s="22">
        <f t="shared" si="280"/>
        <v>0</v>
      </c>
      <c r="U389" s="85">
        <f t="shared" si="281"/>
        <v>0</v>
      </c>
    </row>
    <row r="390" spans="2:22" ht="24" x14ac:dyDescent="0.25">
      <c r="B390" s="72" t="s">
        <v>1550</v>
      </c>
      <c r="C390" s="34" t="s">
        <v>1684</v>
      </c>
      <c r="D390" s="35" t="s">
        <v>1685</v>
      </c>
      <c r="E390" s="35" t="s">
        <v>1686</v>
      </c>
      <c r="F390" s="36" t="s">
        <v>43</v>
      </c>
      <c r="G390" s="37">
        <v>8</v>
      </c>
      <c r="H390" s="22">
        <v>357.71</v>
      </c>
      <c r="I390" s="22">
        <f t="shared" si="273"/>
        <v>2861.68</v>
      </c>
      <c r="J390" s="22"/>
      <c r="K390" s="22">
        <f t="shared" si="274"/>
        <v>0</v>
      </c>
      <c r="L390" s="22"/>
      <c r="M390" s="22">
        <f t="shared" si="275"/>
        <v>0</v>
      </c>
      <c r="N390" s="22"/>
      <c r="O390" s="22">
        <f t="shared" si="276"/>
        <v>0</v>
      </c>
      <c r="P390" s="22">
        <v>8</v>
      </c>
      <c r="Q390" s="22">
        <f t="shared" si="277"/>
        <v>2861.68</v>
      </c>
      <c r="R390" s="22">
        <f t="shared" si="278"/>
        <v>8</v>
      </c>
      <c r="S390" s="22">
        <f t="shared" si="279"/>
        <v>2861.68</v>
      </c>
      <c r="T390" s="22">
        <f t="shared" si="280"/>
        <v>0</v>
      </c>
      <c r="U390" s="85">
        <f t="shared" si="281"/>
        <v>0</v>
      </c>
    </row>
    <row r="391" spans="2:22" ht="24" x14ac:dyDescent="0.25">
      <c r="B391" s="72" t="s">
        <v>1550</v>
      </c>
      <c r="C391" s="34" t="s">
        <v>1687</v>
      </c>
      <c r="D391" s="35" t="s">
        <v>1688</v>
      </c>
      <c r="E391" s="35" t="s">
        <v>1689</v>
      </c>
      <c r="F391" s="36" t="s">
        <v>43</v>
      </c>
      <c r="G391" s="37">
        <v>8</v>
      </c>
      <c r="H391" s="22">
        <v>674.46</v>
      </c>
      <c r="I391" s="22">
        <f t="shared" si="273"/>
        <v>5395.68</v>
      </c>
      <c r="J391" s="22"/>
      <c r="K391" s="22">
        <f t="shared" si="274"/>
        <v>0</v>
      </c>
      <c r="L391" s="22"/>
      <c r="M391" s="22">
        <f t="shared" si="275"/>
        <v>0</v>
      </c>
      <c r="N391" s="22"/>
      <c r="O391" s="22">
        <f t="shared" si="276"/>
        <v>0</v>
      </c>
      <c r="P391" s="22">
        <v>8</v>
      </c>
      <c r="Q391" s="22">
        <f t="shared" si="277"/>
        <v>5395.68</v>
      </c>
      <c r="R391" s="22">
        <f t="shared" si="278"/>
        <v>8</v>
      </c>
      <c r="S391" s="22">
        <f t="shared" si="279"/>
        <v>5395.68</v>
      </c>
      <c r="T391" s="22">
        <f t="shared" si="280"/>
        <v>0</v>
      </c>
      <c r="U391" s="85">
        <f t="shared" si="281"/>
        <v>0</v>
      </c>
    </row>
    <row r="392" spans="2:22" x14ac:dyDescent="0.25">
      <c r="B392" s="71"/>
      <c r="C392" s="30"/>
      <c r="D392" s="31" t="s">
        <v>944</v>
      </c>
      <c r="E392" s="31" t="s">
        <v>945</v>
      </c>
      <c r="F392" s="32"/>
      <c r="G392" s="33">
        <v>0</v>
      </c>
      <c r="H392" s="33"/>
      <c r="I392" s="33">
        <f>SUBTOTAL(9,I393:I404)</f>
        <v>97943.22</v>
      </c>
      <c r="J392" s="33"/>
      <c r="K392" s="33">
        <f>SUBTOTAL(9,K393:K404)</f>
        <v>0</v>
      </c>
      <c r="L392" s="33"/>
      <c r="M392" s="33">
        <f>SUBTOTAL(9,M393:M404)</f>
        <v>0</v>
      </c>
      <c r="N392" s="33"/>
      <c r="O392" s="33">
        <f>SUBTOTAL(9,O393:O404)</f>
        <v>0</v>
      </c>
      <c r="P392" s="33"/>
      <c r="Q392" s="33">
        <f>SUBTOTAL(9,Q393:Q404)</f>
        <v>97943.22</v>
      </c>
      <c r="R392" s="33"/>
      <c r="S392" s="33">
        <f>SUBTOTAL(9,S393:S404)</f>
        <v>97943.22</v>
      </c>
      <c r="T392" s="33"/>
      <c r="U392" s="87">
        <f>SUBTOTAL(9,U393:U404)</f>
        <v>0</v>
      </c>
      <c r="V392">
        <v>0</v>
      </c>
    </row>
    <row r="393" spans="2:22" ht="24" x14ac:dyDescent="0.25">
      <c r="B393" s="72" t="s">
        <v>23</v>
      </c>
      <c r="C393" s="34" t="s">
        <v>946</v>
      </c>
      <c r="D393" s="35" t="s">
        <v>947</v>
      </c>
      <c r="E393" s="35" t="s">
        <v>948</v>
      </c>
      <c r="F393" s="36" t="s">
        <v>43</v>
      </c>
      <c r="G393" s="37">
        <v>0</v>
      </c>
      <c r="H393" s="22">
        <v>102.66</v>
      </c>
      <c r="I393" s="22">
        <f t="shared" ref="I393:I404" si="282">ROUND(G393*H393,2)</f>
        <v>0</v>
      </c>
      <c r="J393" s="22"/>
      <c r="K393" s="22">
        <f t="shared" ref="K393:K404" si="283">ROUND($H393*J393,2)</f>
        <v>0</v>
      </c>
      <c r="L393" s="22">
        <v>0</v>
      </c>
      <c r="M393" s="22">
        <f t="shared" ref="M393:M404" si="284">ROUND($H393*L393,2)</f>
        <v>0</v>
      </c>
      <c r="N393" s="22">
        <v>0</v>
      </c>
      <c r="O393" s="22">
        <f t="shared" ref="O393:O404" si="285">ROUND($H393*N393,2)</f>
        <v>0</v>
      </c>
      <c r="P393" s="22">
        <v>0</v>
      </c>
      <c r="Q393" s="22">
        <f t="shared" ref="Q393:Q404" si="286">ROUND($H393*P393,2)</f>
        <v>0</v>
      </c>
      <c r="R393" s="22">
        <f t="shared" ref="R393:R404" si="287">J393+L393+N393+P393</f>
        <v>0</v>
      </c>
      <c r="S393" s="22">
        <f t="shared" ref="S393:S404" si="288">+M393+K393+O393+Q393</f>
        <v>0</v>
      </c>
      <c r="T393" s="22">
        <f t="shared" ref="T393:T404" si="289">G393-R393</f>
        <v>0</v>
      </c>
      <c r="U393" s="85">
        <f t="shared" ref="U393:U404" si="290">I393-S393</f>
        <v>0</v>
      </c>
      <c r="V393">
        <v>0</v>
      </c>
    </row>
    <row r="394" spans="2:22" ht="24" x14ac:dyDescent="0.25">
      <c r="B394" s="72" t="s">
        <v>23</v>
      </c>
      <c r="C394" s="34" t="s">
        <v>949</v>
      </c>
      <c r="D394" s="35" t="s">
        <v>950</v>
      </c>
      <c r="E394" s="35" t="s">
        <v>951</v>
      </c>
      <c r="F394" s="36" t="s">
        <v>43</v>
      </c>
      <c r="G394" s="37">
        <v>0</v>
      </c>
      <c r="H394" s="22">
        <v>102.66</v>
      </c>
      <c r="I394" s="22">
        <f t="shared" si="282"/>
        <v>0</v>
      </c>
      <c r="J394" s="22"/>
      <c r="K394" s="22">
        <f t="shared" si="283"/>
        <v>0</v>
      </c>
      <c r="L394" s="22">
        <v>0</v>
      </c>
      <c r="M394" s="22">
        <f t="shared" si="284"/>
        <v>0</v>
      </c>
      <c r="N394" s="22">
        <v>0</v>
      </c>
      <c r="O394" s="22">
        <f t="shared" si="285"/>
        <v>0</v>
      </c>
      <c r="P394" s="22">
        <v>0</v>
      </c>
      <c r="Q394" s="22">
        <f t="shared" si="286"/>
        <v>0</v>
      </c>
      <c r="R394" s="22">
        <f t="shared" si="287"/>
        <v>0</v>
      </c>
      <c r="S394" s="22">
        <f t="shared" si="288"/>
        <v>0</v>
      </c>
      <c r="T394" s="22">
        <f t="shared" si="289"/>
        <v>0</v>
      </c>
      <c r="U394" s="85">
        <f t="shared" si="290"/>
        <v>0</v>
      </c>
      <c r="V394">
        <v>0</v>
      </c>
    </row>
    <row r="395" spans="2:22" ht="24" x14ac:dyDescent="0.25">
      <c r="B395" s="72" t="s">
        <v>39</v>
      </c>
      <c r="C395" s="34" t="s">
        <v>1690</v>
      </c>
      <c r="D395" s="35" t="s">
        <v>1691</v>
      </c>
      <c r="E395" s="35" t="s">
        <v>1692</v>
      </c>
      <c r="F395" s="36" t="s">
        <v>43</v>
      </c>
      <c r="G395" s="37">
        <v>59</v>
      </c>
      <c r="H395" s="22">
        <v>260.69237999999996</v>
      </c>
      <c r="I395" s="22">
        <f t="shared" si="282"/>
        <v>15380.85</v>
      </c>
      <c r="J395" s="22"/>
      <c r="K395" s="22">
        <f t="shared" si="283"/>
        <v>0</v>
      </c>
      <c r="L395" s="22">
        <v>0</v>
      </c>
      <c r="M395" s="22">
        <f t="shared" si="284"/>
        <v>0</v>
      </c>
      <c r="N395" s="22">
        <v>0</v>
      </c>
      <c r="O395" s="22">
        <f t="shared" si="285"/>
        <v>0</v>
      </c>
      <c r="P395" s="22">
        <v>59</v>
      </c>
      <c r="Q395" s="22">
        <f t="shared" si="286"/>
        <v>15380.85</v>
      </c>
      <c r="R395" s="22">
        <f t="shared" si="287"/>
        <v>59</v>
      </c>
      <c r="S395" s="22">
        <f t="shared" si="288"/>
        <v>15380.85</v>
      </c>
      <c r="T395" s="22">
        <f t="shared" si="289"/>
        <v>0</v>
      </c>
      <c r="U395" s="85">
        <f t="shared" si="290"/>
        <v>0</v>
      </c>
    </row>
    <row r="396" spans="2:22" ht="24" x14ac:dyDescent="0.25">
      <c r="B396" s="72" t="s">
        <v>39</v>
      </c>
      <c r="C396" s="34" t="s">
        <v>1693</v>
      </c>
      <c r="D396" s="35" t="s">
        <v>1694</v>
      </c>
      <c r="E396" s="35" t="s">
        <v>1695</v>
      </c>
      <c r="F396" s="36" t="s">
        <v>43</v>
      </c>
      <c r="G396" s="37">
        <v>2</v>
      </c>
      <c r="H396" s="22">
        <v>337.95464000000004</v>
      </c>
      <c r="I396" s="22">
        <f t="shared" si="282"/>
        <v>675.91</v>
      </c>
      <c r="J396" s="22"/>
      <c r="K396" s="22">
        <f t="shared" si="283"/>
        <v>0</v>
      </c>
      <c r="L396" s="22">
        <v>0</v>
      </c>
      <c r="M396" s="22">
        <f t="shared" si="284"/>
        <v>0</v>
      </c>
      <c r="N396" s="22">
        <v>0</v>
      </c>
      <c r="O396" s="22">
        <f t="shared" si="285"/>
        <v>0</v>
      </c>
      <c r="P396" s="22">
        <v>2</v>
      </c>
      <c r="Q396" s="22">
        <f t="shared" si="286"/>
        <v>675.91</v>
      </c>
      <c r="R396" s="22">
        <f t="shared" si="287"/>
        <v>2</v>
      </c>
      <c r="S396" s="22">
        <f t="shared" si="288"/>
        <v>675.91</v>
      </c>
      <c r="T396" s="22">
        <f t="shared" si="289"/>
        <v>0</v>
      </c>
      <c r="U396" s="85">
        <f t="shared" si="290"/>
        <v>0</v>
      </c>
    </row>
    <row r="397" spans="2:22" ht="60" x14ac:dyDescent="0.25">
      <c r="B397" s="72" t="s">
        <v>39</v>
      </c>
      <c r="C397" s="34" t="s">
        <v>1696</v>
      </c>
      <c r="D397" s="35" t="s">
        <v>1697</v>
      </c>
      <c r="E397" s="35" t="s">
        <v>1698</v>
      </c>
      <c r="F397" s="36" t="s">
        <v>239</v>
      </c>
      <c r="G397" s="37">
        <v>2110</v>
      </c>
      <c r="H397" s="22">
        <v>23.389448000000002</v>
      </c>
      <c r="I397" s="22">
        <f t="shared" si="282"/>
        <v>49351.74</v>
      </c>
      <c r="J397" s="22"/>
      <c r="K397" s="22">
        <f t="shared" si="283"/>
        <v>0</v>
      </c>
      <c r="L397" s="22">
        <v>0</v>
      </c>
      <c r="M397" s="22">
        <f t="shared" si="284"/>
        <v>0</v>
      </c>
      <c r="N397" s="22">
        <v>0</v>
      </c>
      <c r="O397" s="22">
        <f t="shared" si="285"/>
        <v>0</v>
      </c>
      <c r="P397" s="22">
        <v>2110</v>
      </c>
      <c r="Q397" s="22">
        <f t="shared" si="286"/>
        <v>49351.74</v>
      </c>
      <c r="R397" s="22">
        <f t="shared" si="287"/>
        <v>2110</v>
      </c>
      <c r="S397" s="22">
        <f t="shared" si="288"/>
        <v>49351.74</v>
      </c>
      <c r="T397" s="22">
        <f t="shared" si="289"/>
        <v>0</v>
      </c>
      <c r="U397" s="85">
        <f t="shared" si="290"/>
        <v>0</v>
      </c>
    </row>
    <row r="398" spans="2:22" ht="24" x14ac:dyDescent="0.25">
      <c r="B398" s="72" t="s">
        <v>39</v>
      </c>
      <c r="C398" s="34" t="s">
        <v>1699</v>
      </c>
      <c r="D398" s="35" t="s">
        <v>1700</v>
      </c>
      <c r="E398" s="35" t="s">
        <v>681</v>
      </c>
      <c r="F398" s="36" t="s">
        <v>75</v>
      </c>
      <c r="G398" s="37">
        <v>30</v>
      </c>
      <c r="H398" s="22">
        <v>151.32</v>
      </c>
      <c r="I398" s="22">
        <f t="shared" si="282"/>
        <v>4539.6000000000004</v>
      </c>
      <c r="J398" s="22"/>
      <c r="K398" s="22">
        <f t="shared" si="283"/>
        <v>0</v>
      </c>
      <c r="L398" s="22">
        <v>0</v>
      </c>
      <c r="M398" s="22">
        <f t="shared" si="284"/>
        <v>0</v>
      </c>
      <c r="N398" s="22">
        <v>0</v>
      </c>
      <c r="O398" s="22">
        <f t="shared" si="285"/>
        <v>0</v>
      </c>
      <c r="P398" s="22">
        <v>30</v>
      </c>
      <c r="Q398" s="22">
        <f t="shared" si="286"/>
        <v>4539.6000000000004</v>
      </c>
      <c r="R398" s="22">
        <f t="shared" si="287"/>
        <v>30</v>
      </c>
      <c r="S398" s="22">
        <f t="shared" si="288"/>
        <v>4539.6000000000004</v>
      </c>
      <c r="T398" s="22">
        <f t="shared" si="289"/>
        <v>0</v>
      </c>
      <c r="U398" s="85">
        <f t="shared" si="290"/>
        <v>0</v>
      </c>
    </row>
    <row r="399" spans="2:22" ht="24" x14ac:dyDescent="0.25">
      <c r="B399" s="72" t="s">
        <v>39</v>
      </c>
      <c r="C399" s="34" t="s">
        <v>1701</v>
      </c>
      <c r="D399" s="35" t="s">
        <v>1702</v>
      </c>
      <c r="E399" s="35" t="s">
        <v>1703</v>
      </c>
      <c r="F399" s="36" t="s">
        <v>43</v>
      </c>
      <c r="G399" s="37">
        <v>16</v>
      </c>
      <c r="H399" s="22">
        <v>180.52691379999999</v>
      </c>
      <c r="I399" s="22">
        <f t="shared" si="282"/>
        <v>2888.43</v>
      </c>
      <c r="J399" s="22"/>
      <c r="K399" s="22">
        <f t="shared" si="283"/>
        <v>0</v>
      </c>
      <c r="L399" s="22">
        <v>0</v>
      </c>
      <c r="M399" s="22">
        <f t="shared" si="284"/>
        <v>0</v>
      </c>
      <c r="N399" s="22">
        <v>0</v>
      </c>
      <c r="O399" s="22">
        <f t="shared" si="285"/>
        <v>0</v>
      </c>
      <c r="P399" s="22">
        <v>16</v>
      </c>
      <c r="Q399" s="22">
        <f t="shared" si="286"/>
        <v>2888.43</v>
      </c>
      <c r="R399" s="22">
        <f t="shared" si="287"/>
        <v>16</v>
      </c>
      <c r="S399" s="22">
        <f t="shared" si="288"/>
        <v>2888.43</v>
      </c>
      <c r="T399" s="22">
        <f t="shared" si="289"/>
        <v>0</v>
      </c>
      <c r="U399" s="85">
        <f t="shared" si="290"/>
        <v>0</v>
      </c>
    </row>
    <row r="400" spans="2:22" ht="24" x14ac:dyDescent="0.25">
      <c r="B400" s="72" t="s">
        <v>39</v>
      </c>
      <c r="C400" s="34" t="s">
        <v>1704</v>
      </c>
      <c r="D400" s="35" t="s">
        <v>1705</v>
      </c>
      <c r="E400" s="35" t="s">
        <v>1706</v>
      </c>
      <c r="F400" s="36" t="s">
        <v>43</v>
      </c>
      <c r="G400" s="37">
        <v>10</v>
      </c>
      <c r="H400" s="22">
        <v>129.28637821999999</v>
      </c>
      <c r="I400" s="22">
        <f t="shared" si="282"/>
        <v>1292.8599999999999</v>
      </c>
      <c r="J400" s="22"/>
      <c r="K400" s="22">
        <f t="shared" si="283"/>
        <v>0</v>
      </c>
      <c r="L400" s="22">
        <v>0</v>
      </c>
      <c r="M400" s="22">
        <f t="shared" si="284"/>
        <v>0</v>
      </c>
      <c r="N400" s="22">
        <v>0</v>
      </c>
      <c r="O400" s="22">
        <f t="shared" si="285"/>
        <v>0</v>
      </c>
      <c r="P400" s="22">
        <v>10</v>
      </c>
      <c r="Q400" s="22">
        <f t="shared" si="286"/>
        <v>1292.8599999999999</v>
      </c>
      <c r="R400" s="22">
        <f t="shared" si="287"/>
        <v>10</v>
      </c>
      <c r="S400" s="22">
        <f t="shared" si="288"/>
        <v>1292.8599999999999</v>
      </c>
      <c r="T400" s="22">
        <f t="shared" si="289"/>
        <v>0</v>
      </c>
      <c r="U400" s="85">
        <f t="shared" si="290"/>
        <v>0</v>
      </c>
    </row>
    <row r="401" spans="2:22" ht="24" x14ac:dyDescent="0.25">
      <c r="B401" s="72" t="s">
        <v>1550</v>
      </c>
      <c r="C401" s="34" t="s">
        <v>1707</v>
      </c>
      <c r="D401" s="35" t="s">
        <v>1708</v>
      </c>
      <c r="E401" s="35" t="s">
        <v>1709</v>
      </c>
      <c r="F401" s="36" t="s">
        <v>43</v>
      </c>
      <c r="G401" s="37">
        <v>10</v>
      </c>
      <c r="H401" s="22">
        <v>158.97999999999999</v>
      </c>
      <c r="I401" s="22">
        <f t="shared" si="282"/>
        <v>1589.8</v>
      </c>
      <c r="J401" s="22"/>
      <c r="K401" s="22">
        <f t="shared" si="283"/>
        <v>0</v>
      </c>
      <c r="L401" s="22">
        <v>0</v>
      </c>
      <c r="M401" s="22">
        <f t="shared" si="284"/>
        <v>0</v>
      </c>
      <c r="N401" s="22">
        <v>0</v>
      </c>
      <c r="O401" s="22">
        <f t="shared" si="285"/>
        <v>0</v>
      </c>
      <c r="P401" s="22">
        <v>10</v>
      </c>
      <c r="Q401" s="22">
        <f t="shared" si="286"/>
        <v>1589.8</v>
      </c>
      <c r="R401" s="22">
        <f t="shared" si="287"/>
        <v>10</v>
      </c>
      <c r="S401" s="22">
        <f t="shared" si="288"/>
        <v>1589.8</v>
      </c>
      <c r="T401" s="22">
        <f t="shared" si="289"/>
        <v>0</v>
      </c>
      <c r="U401" s="85">
        <f t="shared" si="290"/>
        <v>0</v>
      </c>
    </row>
    <row r="402" spans="2:22" ht="24" x14ac:dyDescent="0.25">
      <c r="B402" s="72" t="s">
        <v>1550</v>
      </c>
      <c r="C402" s="34" t="s">
        <v>1710</v>
      </c>
      <c r="D402" s="35" t="s">
        <v>1711</v>
      </c>
      <c r="E402" s="35" t="s">
        <v>1712</v>
      </c>
      <c r="F402" s="36" t="s">
        <v>43</v>
      </c>
      <c r="G402" s="37">
        <v>5</v>
      </c>
      <c r="H402" s="22">
        <v>620.27</v>
      </c>
      <c r="I402" s="22">
        <f t="shared" si="282"/>
        <v>3101.35</v>
      </c>
      <c r="J402" s="22"/>
      <c r="K402" s="22">
        <f t="shared" si="283"/>
        <v>0</v>
      </c>
      <c r="L402" s="22">
        <v>0</v>
      </c>
      <c r="M402" s="22">
        <f t="shared" si="284"/>
        <v>0</v>
      </c>
      <c r="N402" s="22">
        <v>0</v>
      </c>
      <c r="O402" s="22">
        <f t="shared" si="285"/>
        <v>0</v>
      </c>
      <c r="P402" s="22">
        <v>5</v>
      </c>
      <c r="Q402" s="22">
        <f t="shared" si="286"/>
        <v>3101.35</v>
      </c>
      <c r="R402" s="22">
        <f t="shared" si="287"/>
        <v>5</v>
      </c>
      <c r="S402" s="22">
        <f t="shared" si="288"/>
        <v>3101.35</v>
      </c>
      <c r="T402" s="22">
        <f t="shared" si="289"/>
        <v>0</v>
      </c>
      <c r="U402" s="85">
        <f t="shared" si="290"/>
        <v>0</v>
      </c>
    </row>
    <row r="403" spans="2:22" ht="24" x14ac:dyDescent="0.25">
      <c r="B403" s="72" t="s">
        <v>1550</v>
      </c>
      <c r="C403" s="34" t="s">
        <v>1713</v>
      </c>
      <c r="D403" s="35" t="s">
        <v>1714</v>
      </c>
      <c r="E403" s="35" t="s">
        <v>1715</v>
      </c>
      <c r="F403" s="36" t="s">
        <v>43</v>
      </c>
      <c r="G403" s="37">
        <v>8</v>
      </c>
      <c r="H403" s="22">
        <v>148.42000000000002</v>
      </c>
      <c r="I403" s="22">
        <f t="shared" si="282"/>
        <v>1187.3599999999999</v>
      </c>
      <c r="J403" s="22"/>
      <c r="K403" s="22">
        <f t="shared" si="283"/>
        <v>0</v>
      </c>
      <c r="L403" s="22">
        <v>0</v>
      </c>
      <c r="M403" s="22">
        <f t="shared" si="284"/>
        <v>0</v>
      </c>
      <c r="N403" s="22">
        <v>0</v>
      </c>
      <c r="O403" s="22">
        <f t="shared" si="285"/>
        <v>0</v>
      </c>
      <c r="P403" s="22">
        <v>8</v>
      </c>
      <c r="Q403" s="22">
        <f t="shared" si="286"/>
        <v>1187.3599999999999</v>
      </c>
      <c r="R403" s="22">
        <f t="shared" si="287"/>
        <v>8</v>
      </c>
      <c r="S403" s="22">
        <f t="shared" si="288"/>
        <v>1187.3599999999999</v>
      </c>
      <c r="T403" s="22">
        <f t="shared" si="289"/>
        <v>0</v>
      </c>
      <c r="U403" s="85">
        <f t="shared" si="290"/>
        <v>0</v>
      </c>
    </row>
    <row r="404" spans="2:22" ht="48" x14ac:dyDescent="0.25">
      <c r="B404" s="72" t="s">
        <v>1569</v>
      </c>
      <c r="C404" s="34">
        <v>13525</v>
      </c>
      <c r="D404" s="35" t="s">
        <v>1716</v>
      </c>
      <c r="E404" s="35" t="s">
        <v>1717</v>
      </c>
      <c r="F404" s="36" t="s">
        <v>47</v>
      </c>
      <c r="G404" s="37">
        <v>130</v>
      </c>
      <c r="H404" s="22">
        <v>137.96402</v>
      </c>
      <c r="I404" s="22">
        <f t="shared" si="282"/>
        <v>17935.32</v>
      </c>
      <c r="J404" s="22"/>
      <c r="K404" s="22">
        <f t="shared" si="283"/>
        <v>0</v>
      </c>
      <c r="L404" s="22">
        <v>0</v>
      </c>
      <c r="M404" s="22">
        <f t="shared" si="284"/>
        <v>0</v>
      </c>
      <c r="N404" s="22">
        <v>0</v>
      </c>
      <c r="O404" s="22">
        <f t="shared" si="285"/>
        <v>0</v>
      </c>
      <c r="P404" s="22">
        <v>130</v>
      </c>
      <c r="Q404" s="22">
        <f t="shared" si="286"/>
        <v>17935.32</v>
      </c>
      <c r="R404" s="22">
        <f t="shared" si="287"/>
        <v>130</v>
      </c>
      <c r="S404" s="22">
        <f t="shared" si="288"/>
        <v>17935.32</v>
      </c>
      <c r="T404" s="22">
        <f t="shared" si="289"/>
        <v>0</v>
      </c>
      <c r="U404" s="85">
        <f t="shared" si="290"/>
        <v>0</v>
      </c>
      <c r="V404">
        <v>0</v>
      </c>
    </row>
    <row r="405" spans="2:22" x14ac:dyDescent="0.25">
      <c r="B405" s="71"/>
      <c r="C405" s="30"/>
      <c r="D405" s="31" t="s">
        <v>952</v>
      </c>
      <c r="E405" s="31" t="s">
        <v>953</v>
      </c>
      <c r="F405" s="32"/>
      <c r="G405" s="33">
        <v>0</v>
      </c>
      <c r="H405" s="33"/>
      <c r="I405" s="33">
        <f>SUBTOTAL(9,I406:I411)</f>
        <v>13024.070000000002</v>
      </c>
      <c r="J405" s="33"/>
      <c r="K405" s="33">
        <f>SUBTOTAL(9,K406:K411)</f>
        <v>0</v>
      </c>
      <c r="L405" s="33"/>
      <c r="M405" s="33">
        <f>SUBTOTAL(9,M406:M411)</f>
        <v>792</v>
      </c>
      <c r="N405" s="33"/>
      <c r="O405" s="33">
        <f>SUBTOTAL(9,O406:O411)</f>
        <v>7114.15</v>
      </c>
      <c r="P405" s="33"/>
      <c r="Q405" s="33">
        <f>SUBTOTAL(9,Q406:Q411)</f>
        <v>5117.92</v>
      </c>
      <c r="R405" s="33"/>
      <c r="S405" s="33">
        <f>SUBTOTAL(9,S406:S411)</f>
        <v>13024.070000000002</v>
      </c>
      <c r="T405" s="33"/>
      <c r="U405" s="87">
        <f>SUBTOTAL(9,U406:U411)</f>
        <v>0</v>
      </c>
      <c r="V405">
        <v>0</v>
      </c>
    </row>
    <row r="406" spans="2:22" x14ac:dyDescent="0.25">
      <c r="B406" s="72" t="s">
        <v>134</v>
      </c>
      <c r="C406" s="34" t="s">
        <v>954</v>
      </c>
      <c r="D406" s="35" t="s">
        <v>955</v>
      </c>
      <c r="E406" s="35" t="s">
        <v>956</v>
      </c>
      <c r="F406" s="36" t="s">
        <v>957</v>
      </c>
      <c r="G406" s="37">
        <v>30</v>
      </c>
      <c r="H406" s="22">
        <v>26.4</v>
      </c>
      <c r="I406" s="22">
        <f t="shared" ref="I406:I411" si="291">ROUND(G406*H406,2)</f>
        <v>792</v>
      </c>
      <c r="J406" s="22"/>
      <c r="K406" s="22">
        <f t="shared" ref="K406:K411" si="292">ROUND($H406*J406,2)</f>
        <v>0</v>
      </c>
      <c r="L406" s="22">
        <v>30</v>
      </c>
      <c r="M406" s="22">
        <f t="shared" ref="M406:M411" si="293">ROUND($H406*L406,2)</f>
        <v>792</v>
      </c>
      <c r="N406" s="22"/>
      <c r="O406" s="22">
        <f t="shared" ref="O406:O411" si="294">ROUND($H406*N406,2)</f>
        <v>0</v>
      </c>
      <c r="P406" s="22"/>
      <c r="Q406" s="22">
        <f t="shared" ref="Q406:Q411" si="295">ROUND($H406*P406,2)</f>
        <v>0</v>
      </c>
      <c r="R406" s="22">
        <f t="shared" ref="R406:R411" si="296">J406+L406+N406+P406</f>
        <v>30</v>
      </c>
      <c r="S406" s="22">
        <f t="shared" ref="S406:S411" si="297">+M406+K406+O406+Q406</f>
        <v>792</v>
      </c>
      <c r="T406" s="22">
        <f t="shared" ref="T406:T411" si="298">G406-R406</f>
        <v>0</v>
      </c>
      <c r="U406" s="85">
        <f t="shared" ref="U406:U411" si="299">I406-S406</f>
        <v>0</v>
      </c>
      <c r="V406">
        <v>0</v>
      </c>
    </row>
    <row r="407" spans="2:22" ht="24" x14ac:dyDescent="0.25">
      <c r="B407" s="72" t="s">
        <v>23</v>
      </c>
      <c r="C407" s="34" t="s">
        <v>958</v>
      </c>
      <c r="D407" s="35" t="s">
        <v>959</v>
      </c>
      <c r="E407" s="35" t="s">
        <v>960</v>
      </c>
      <c r="F407" s="36" t="s">
        <v>239</v>
      </c>
      <c r="G407" s="37">
        <v>135</v>
      </c>
      <c r="H407" s="22">
        <v>80.567999999999998</v>
      </c>
      <c r="I407" s="22">
        <f t="shared" si="291"/>
        <v>10876.68</v>
      </c>
      <c r="J407" s="22"/>
      <c r="K407" s="22">
        <f t="shared" si="292"/>
        <v>0</v>
      </c>
      <c r="L407" s="22">
        <v>0</v>
      </c>
      <c r="M407" s="22">
        <f t="shared" si="293"/>
        <v>0</v>
      </c>
      <c r="N407" s="22">
        <v>88.300000000000011</v>
      </c>
      <c r="O407" s="22">
        <f t="shared" si="294"/>
        <v>7114.15</v>
      </c>
      <c r="P407" s="22">
        <v>46.699999999999989</v>
      </c>
      <c r="Q407" s="22">
        <f t="shared" si="295"/>
        <v>3762.53</v>
      </c>
      <c r="R407" s="22">
        <f t="shared" si="296"/>
        <v>135</v>
      </c>
      <c r="S407" s="22">
        <f t="shared" si="297"/>
        <v>10876.68</v>
      </c>
      <c r="T407" s="22">
        <f t="shared" si="298"/>
        <v>0</v>
      </c>
      <c r="U407" s="85">
        <f t="shared" si="299"/>
        <v>0</v>
      </c>
      <c r="V407">
        <v>0</v>
      </c>
    </row>
    <row r="408" spans="2:22" ht="24" x14ac:dyDescent="0.25">
      <c r="B408" s="69" t="s">
        <v>39</v>
      </c>
      <c r="C408" s="34" t="s">
        <v>961</v>
      </c>
      <c r="D408" s="35" t="s">
        <v>962</v>
      </c>
      <c r="E408" s="35" t="s">
        <v>963</v>
      </c>
      <c r="F408" s="36" t="s">
        <v>75</v>
      </c>
      <c r="G408" s="37">
        <v>0</v>
      </c>
      <c r="H408" s="22">
        <v>18.48</v>
      </c>
      <c r="I408" s="22">
        <f t="shared" si="291"/>
        <v>0</v>
      </c>
      <c r="J408" s="22"/>
      <c r="K408" s="22">
        <f t="shared" si="292"/>
        <v>0</v>
      </c>
      <c r="L408" s="22">
        <v>0</v>
      </c>
      <c r="M408" s="22">
        <f t="shared" si="293"/>
        <v>0</v>
      </c>
      <c r="N408" s="22">
        <v>0</v>
      </c>
      <c r="O408" s="22">
        <f t="shared" si="294"/>
        <v>0</v>
      </c>
      <c r="P408" s="22">
        <v>0</v>
      </c>
      <c r="Q408" s="22">
        <f t="shared" si="295"/>
        <v>0</v>
      </c>
      <c r="R408" s="22">
        <f t="shared" si="296"/>
        <v>0</v>
      </c>
      <c r="S408" s="22">
        <f t="shared" si="297"/>
        <v>0</v>
      </c>
      <c r="T408" s="22">
        <f t="shared" si="298"/>
        <v>0</v>
      </c>
      <c r="U408" s="85">
        <f t="shared" si="299"/>
        <v>0</v>
      </c>
      <c r="V408">
        <v>0</v>
      </c>
    </row>
    <row r="409" spans="2:22" ht="24" x14ac:dyDescent="0.25">
      <c r="B409" s="69" t="s">
        <v>39</v>
      </c>
      <c r="C409" s="34" t="s">
        <v>964</v>
      </c>
      <c r="D409" s="35" t="s">
        <v>965</v>
      </c>
      <c r="E409" s="35" t="s">
        <v>966</v>
      </c>
      <c r="F409" s="36" t="s">
        <v>75</v>
      </c>
      <c r="G409" s="37">
        <v>0</v>
      </c>
      <c r="H409" s="22">
        <v>9.6239999999999988</v>
      </c>
      <c r="I409" s="22">
        <f t="shared" si="291"/>
        <v>0</v>
      </c>
      <c r="J409" s="22"/>
      <c r="K409" s="22">
        <f t="shared" si="292"/>
        <v>0</v>
      </c>
      <c r="L409" s="22">
        <v>0</v>
      </c>
      <c r="M409" s="22">
        <f t="shared" si="293"/>
        <v>0</v>
      </c>
      <c r="N409" s="22">
        <v>0</v>
      </c>
      <c r="O409" s="22">
        <f t="shared" si="294"/>
        <v>0</v>
      </c>
      <c r="P409" s="22">
        <v>0</v>
      </c>
      <c r="Q409" s="22">
        <f t="shared" si="295"/>
        <v>0</v>
      </c>
      <c r="R409" s="22">
        <f t="shared" si="296"/>
        <v>0</v>
      </c>
      <c r="S409" s="22">
        <f t="shared" si="297"/>
        <v>0</v>
      </c>
      <c r="T409" s="22">
        <f t="shared" si="298"/>
        <v>0</v>
      </c>
      <c r="U409" s="85">
        <f t="shared" si="299"/>
        <v>0</v>
      </c>
    </row>
    <row r="410" spans="2:22" ht="24" x14ac:dyDescent="0.25">
      <c r="B410" s="69" t="s">
        <v>39</v>
      </c>
      <c r="C410" s="34" t="s">
        <v>1718</v>
      </c>
      <c r="D410" s="35" t="s">
        <v>1719</v>
      </c>
      <c r="E410" s="35" t="s">
        <v>1720</v>
      </c>
      <c r="F410" s="36" t="s">
        <v>239</v>
      </c>
      <c r="G410" s="37">
        <v>11</v>
      </c>
      <c r="H410" s="22">
        <v>96.35</v>
      </c>
      <c r="I410" s="22">
        <f t="shared" si="291"/>
        <v>1059.8499999999999</v>
      </c>
      <c r="J410" s="22"/>
      <c r="K410" s="22">
        <f t="shared" si="292"/>
        <v>0</v>
      </c>
      <c r="L410" s="22">
        <v>0</v>
      </c>
      <c r="M410" s="22">
        <f t="shared" si="293"/>
        <v>0</v>
      </c>
      <c r="N410" s="22">
        <v>0</v>
      </c>
      <c r="O410" s="22">
        <f t="shared" si="294"/>
        <v>0</v>
      </c>
      <c r="P410" s="22">
        <v>11</v>
      </c>
      <c r="Q410" s="22">
        <f t="shared" si="295"/>
        <v>1059.8499999999999</v>
      </c>
      <c r="R410" s="22">
        <f t="shared" si="296"/>
        <v>11</v>
      </c>
      <c r="S410" s="22">
        <f t="shared" si="297"/>
        <v>1059.8499999999999</v>
      </c>
      <c r="T410" s="22">
        <f t="shared" si="298"/>
        <v>0</v>
      </c>
      <c r="U410" s="85">
        <f t="shared" si="299"/>
        <v>0</v>
      </c>
    </row>
    <row r="411" spans="2:22" ht="24" x14ac:dyDescent="0.25">
      <c r="B411" s="69" t="s">
        <v>39</v>
      </c>
      <c r="C411" s="34" t="s">
        <v>1721</v>
      </c>
      <c r="D411" s="35" t="s">
        <v>1722</v>
      </c>
      <c r="E411" s="35" t="s">
        <v>1723</v>
      </c>
      <c r="F411" s="36" t="s">
        <v>122</v>
      </c>
      <c r="G411" s="37">
        <v>14</v>
      </c>
      <c r="H411" s="22">
        <v>21.11</v>
      </c>
      <c r="I411" s="22">
        <f t="shared" si="291"/>
        <v>295.54000000000002</v>
      </c>
      <c r="J411" s="22"/>
      <c r="K411" s="22">
        <f t="shared" si="292"/>
        <v>0</v>
      </c>
      <c r="L411" s="22">
        <v>0</v>
      </c>
      <c r="M411" s="22">
        <f t="shared" si="293"/>
        <v>0</v>
      </c>
      <c r="N411" s="22">
        <v>0</v>
      </c>
      <c r="O411" s="22">
        <f t="shared" si="294"/>
        <v>0</v>
      </c>
      <c r="P411" s="22">
        <v>14</v>
      </c>
      <c r="Q411" s="22">
        <f t="shared" si="295"/>
        <v>295.54000000000002</v>
      </c>
      <c r="R411" s="22">
        <f t="shared" si="296"/>
        <v>14</v>
      </c>
      <c r="S411" s="22">
        <f t="shared" si="297"/>
        <v>295.54000000000002</v>
      </c>
      <c r="T411" s="22">
        <f t="shared" si="298"/>
        <v>0</v>
      </c>
      <c r="U411" s="85">
        <f t="shared" si="299"/>
        <v>0</v>
      </c>
      <c r="V411">
        <v>0</v>
      </c>
    </row>
    <row r="412" spans="2:22" x14ac:dyDescent="0.25">
      <c r="B412" s="71"/>
      <c r="C412" s="30"/>
      <c r="D412" s="31" t="s">
        <v>967</v>
      </c>
      <c r="E412" s="31" t="s">
        <v>968</v>
      </c>
      <c r="F412" s="32"/>
      <c r="G412" s="33">
        <v>0</v>
      </c>
      <c r="H412" s="33"/>
      <c r="I412" s="33">
        <f>SUBTOTAL(9,I413:I451)</f>
        <v>2796344.8399999994</v>
      </c>
      <c r="J412" s="33"/>
      <c r="K412" s="33">
        <f>SUBTOTAL(9,K413:K451)</f>
        <v>941670.3</v>
      </c>
      <c r="L412" s="33"/>
      <c r="M412" s="33">
        <f>SUBTOTAL(9,M413:M451)</f>
        <v>26320.9</v>
      </c>
      <c r="N412" s="33"/>
      <c r="O412" s="33">
        <f>SUBTOTAL(9,O413:O451)</f>
        <v>0</v>
      </c>
      <c r="P412" s="33"/>
      <c r="Q412" s="33">
        <f>SUBTOTAL(9,Q413:Q451)</f>
        <v>860362.43999999983</v>
      </c>
      <c r="R412" s="33"/>
      <c r="S412" s="33">
        <f>SUBTOTAL(9,S413:S451)</f>
        <v>1828353.6400000004</v>
      </c>
      <c r="T412" s="33"/>
      <c r="U412" s="33">
        <f>SUBTOTAL(9,U413:U451)</f>
        <v>967991.20000000007</v>
      </c>
      <c r="V412">
        <v>0</v>
      </c>
    </row>
    <row r="413" spans="2:22" ht="24" x14ac:dyDescent="0.25">
      <c r="B413" s="72" t="s">
        <v>23</v>
      </c>
      <c r="C413" s="34" t="s">
        <v>969</v>
      </c>
      <c r="D413" s="49" t="s">
        <v>970</v>
      </c>
      <c r="E413" s="49" t="s">
        <v>971</v>
      </c>
      <c r="F413" s="50" t="s">
        <v>43</v>
      </c>
      <c r="G413" s="51">
        <v>11</v>
      </c>
      <c r="H413" s="51">
        <v>4252.2700000000004</v>
      </c>
      <c r="I413" s="22">
        <f>ROUND(G413*H413,2)</f>
        <v>46774.97</v>
      </c>
      <c r="J413" s="22">
        <v>11</v>
      </c>
      <c r="K413" s="22">
        <f>ROUND($H413*J413,2)</f>
        <v>46774.97</v>
      </c>
      <c r="L413" s="22">
        <v>0</v>
      </c>
      <c r="M413" s="22">
        <f>ROUND($H413*L413,2)</f>
        <v>0</v>
      </c>
      <c r="N413" s="22"/>
      <c r="O413" s="22">
        <f>ROUND($H413*N413,2)</f>
        <v>0</v>
      </c>
      <c r="P413" s="22">
        <v>-11</v>
      </c>
      <c r="Q413" s="22">
        <f>ROUND($H413*P413,2)</f>
        <v>-46774.97</v>
      </c>
      <c r="R413" s="22">
        <f>J413+L413+N413+P413</f>
        <v>0</v>
      </c>
      <c r="S413" s="22">
        <f>+M413+K413+O413+Q413</f>
        <v>0</v>
      </c>
      <c r="T413" s="22">
        <f>G413-R413</f>
        <v>11</v>
      </c>
      <c r="U413" s="85">
        <f>I413-S413</f>
        <v>46774.97</v>
      </c>
      <c r="V413">
        <v>0</v>
      </c>
    </row>
    <row r="414" spans="2:22" x14ac:dyDescent="0.25">
      <c r="B414" s="71"/>
      <c r="C414" s="30"/>
      <c r="D414" s="31" t="s">
        <v>972</v>
      </c>
      <c r="E414" s="31" t="s">
        <v>973</v>
      </c>
      <c r="F414" s="32"/>
      <c r="G414" s="33">
        <v>0</v>
      </c>
      <c r="H414" s="33"/>
      <c r="I414" s="33">
        <f>SUBTOTAL(9,I415:I446)</f>
        <v>2723248.9699999997</v>
      </c>
      <c r="J414" s="33"/>
      <c r="K414" s="33">
        <f>SUBTOTAL(9,K415:K446)</f>
        <v>894895.33000000007</v>
      </c>
      <c r="L414" s="33"/>
      <c r="M414" s="33">
        <f>SUBTOTAL(9,M415:M446)</f>
        <v>0</v>
      </c>
      <c r="N414" s="33"/>
      <c r="O414" s="33">
        <f>SUBTOTAL(9,O415:O446)</f>
        <v>0</v>
      </c>
      <c r="P414" s="33"/>
      <c r="Q414" s="33">
        <f>SUBTOTAL(9,Q415:Q446)</f>
        <v>933458.30999999982</v>
      </c>
      <c r="R414" s="33"/>
      <c r="S414" s="33">
        <f>SUBTOTAL(9,S415:S446)</f>
        <v>1828353.6400000004</v>
      </c>
      <c r="T414" s="33"/>
      <c r="U414" s="87">
        <f>SUBTOTAL(9,U415:U446)</f>
        <v>894895.33000000007</v>
      </c>
      <c r="V414">
        <v>0</v>
      </c>
    </row>
    <row r="415" spans="2:22" ht="24" x14ac:dyDescent="0.25">
      <c r="B415" s="72" t="s">
        <v>23</v>
      </c>
      <c r="C415" s="34" t="s">
        <v>974</v>
      </c>
      <c r="D415" s="35" t="s">
        <v>975</v>
      </c>
      <c r="E415" s="35" t="s">
        <v>976</v>
      </c>
      <c r="F415" s="36" t="s">
        <v>43</v>
      </c>
      <c r="G415" s="37">
        <v>6</v>
      </c>
      <c r="H415" s="22">
        <v>5127.3095999999996</v>
      </c>
      <c r="I415" s="22">
        <f t="shared" ref="I415:I446" si="300">ROUND(G415*H415,2)</f>
        <v>30763.86</v>
      </c>
      <c r="J415" s="22">
        <v>6</v>
      </c>
      <c r="K415" s="22">
        <f t="shared" ref="K415:K446" si="301">ROUND($H415*J415,2)</f>
        <v>30763.86</v>
      </c>
      <c r="L415" s="22">
        <v>0</v>
      </c>
      <c r="M415" s="22">
        <f t="shared" ref="M415:M446" si="302">ROUND($H415*L415,2)</f>
        <v>0</v>
      </c>
      <c r="N415" s="22"/>
      <c r="O415" s="22">
        <f t="shared" ref="O415:O446" si="303">ROUND($H415*N415,2)</f>
        <v>0</v>
      </c>
      <c r="P415" s="22">
        <v>-6</v>
      </c>
      <c r="Q415" s="22">
        <f t="shared" ref="Q415:Q446" si="304">ROUND($H415*P415,2)</f>
        <v>-30763.86</v>
      </c>
      <c r="R415" s="22">
        <f t="shared" ref="R415:R446" si="305">J415+L415+N415+P415</f>
        <v>0</v>
      </c>
      <c r="S415" s="22">
        <f t="shared" ref="S415:S446" si="306">+M415+K415+O415+Q415</f>
        <v>0</v>
      </c>
      <c r="T415" s="22">
        <f t="shared" ref="T415:T446" si="307">G415-R415</f>
        <v>6</v>
      </c>
      <c r="U415" s="85">
        <f t="shared" ref="U415:U446" si="308">I415-S415</f>
        <v>30763.86</v>
      </c>
      <c r="V415">
        <v>0</v>
      </c>
    </row>
    <row r="416" spans="2:22" ht="24" x14ac:dyDescent="0.25">
      <c r="B416" s="72" t="s">
        <v>23</v>
      </c>
      <c r="C416" s="34" t="s">
        <v>977</v>
      </c>
      <c r="D416" s="35" t="s">
        <v>978</v>
      </c>
      <c r="E416" s="35" t="s">
        <v>979</v>
      </c>
      <c r="F416" s="36" t="s">
        <v>43</v>
      </c>
      <c r="G416" s="37">
        <v>4</v>
      </c>
      <c r="H416" s="22">
        <v>6595.8804</v>
      </c>
      <c r="I416" s="22">
        <f t="shared" si="300"/>
        <v>26383.52</v>
      </c>
      <c r="J416" s="22">
        <v>4</v>
      </c>
      <c r="K416" s="22">
        <f t="shared" si="301"/>
        <v>26383.52</v>
      </c>
      <c r="L416" s="22">
        <v>0</v>
      </c>
      <c r="M416" s="22">
        <f t="shared" si="302"/>
        <v>0</v>
      </c>
      <c r="N416" s="22"/>
      <c r="O416" s="22">
        <f t="shared" si="303"/>
        <v>0</v>
      </c>
      <c r="P416" s="22">
        <v>-4</v>
      </c>
      <c r="Q416" s="22">
        <f t="shared" si="304"/>
        <v>-26383.52</v>
      </c>
      <c r="R416" s="22">
        <f t="shared" si="305"/>
        <v>0</v>
      </c>
      <c r="S416" s="22">
        <f t="shared" si="306"/>
        <v>0</v>
      </c>
      <c r="T416" s="22">
        <f t="shared" si="307"/>
        <v>4</v>
      </c>
      <c r="U416" s="85">
        <f t="shared" si="308"/>
        <v>26383.52</v>
      </c>
      <c r="V416">
        <v>0</v>
      </c>
    </row>
    <row r="417" spans="2:22" ht="24" x14ac:dyDescent="0.25">
      <c r="B417" s="72" t="s">
        <v>23</v>
      </c>
      <c r="C417" s="34" t="s">
        <v>980</v>
      </c>
      <c r="D417" s="35" t="s">
        <v>981</v>
      </c>
      <c r="E417" s="35" t="s">
        <v>982</v>
      </c>
      <c r="F417" s="36" t="s">
        <v>43</v>
      </c>
      <c r="G417" s="37">
        <v>10</v>
      </c>
      <c r="H417" s="22">
        <v>7517.2626000000009</v>
      </c>
      <c r="I417" s="22">
        <f t="shared" si="300"/>
        <v>75172.63</v>
      </c>
      <c r="J417" s="22">
        <v>10</v>
      </c>
      <c r="K417" s="22">
        <f t="shared" si="301"/>
        <v>75172.63</v>
      </c>
      <c r="L417" s="22">
        <v>0</v>
      </c>
      <c r="M417" s="22">
        <f t="shared" si="302"/>
        <v>0</v>
      </c>
      <c r="N417" s="22"/>
      <c r="O417" s="22">
        <f t="shared" si="303"/>
        <v>0</v>
      </c>
      <c r="P417" s="22">
        <v>-10</v>
      </c>
      <c r="Q417" s="22">
        <f t="shared" si="304"/>
        <v>-75172.63</v>
      </c>
      <c r="R417" s="22">
        <f t="shared" si="305"/>
        <v>0</v>
      </c>
      <c r="S417" s="22">
        <f t="shared" si="306"/>
        <v>0</v>
      </c>
      <c r="T417" s="22">
        <f t="shared" si="307"/>
        <v>10</v>
      </c>
      <c r="U417" s="85">
        <f t="shared" si="308"/>
        <v>75172.63</v>
      </c>
      <c r="V417">
        <v>0</v>
      </c>
    </row>
    <row r="418" spans="2:22" ht="24" x14ac:dyDescent="0.25">
      <c r="B418" s="72" t="s">
        <v>23</v>
      </c>
      <c r="C418" s="34" t="s">
        <v>983</v>
      </c>
      <c r="D418" s="35" t="s">
        <v>984</v>
      </c>
      <c r="E418" s="35" t="s">
        <v>985</v>
      </c>
      <c r="F418" s="36" t="s">
        <v>43</v>
      </c>
      <c r="G418" s="37">
        <v>7</v>
      </c>
      <c r="H418" s="22">
        <v>8396.3052000000007</v>
      </c>
      <c r="I418" s="22">
        <f t="shared" si="300"/>
        <v>58774.14</v>
      </c>
      <c r="J418" s="22">
        <v>7</v>
      </c>
      <c r="K418" s="22">
        <f t="shared" si="301"/>
        <v>58774.14</v>
      </c>
      <c r="L418" s="22">
        <v>0</v>
      </c>
      <c r="M418" s="22">
        <f t="shared" si="302"/>
        <v>0</v>
      </c>
      <c r="N418" s="22"/>
      <c r="O418" s="22">
        <f t="shared" si="303"/>
        <v>0</v>
      </c>
      <c r="P418" s="22">
        <v>-7</v>
      </c>
      <c r="Q418" s="22">
        <f t="shared" si="304"/>
        <v>-58774.14</v>
      </c>
      <c r="R418" s="22">
        <f t="shared" si="305"/>
        <v>0</v>
      </c>
      <c r="S418" s="22">
        <f t="shared" si="306"/>
        <v>0</v>
      </c>
      <c r="T418" s="22">
        <f t="shared" si="307"/>
        <v>7</v>
      </c>
      <c r="U418" s="85">
        <f t="shared" si="308"/>
        <v>58774.14</v>
      </c>
      <c r="V418">
        <v>0</v>
      </c>
    </row>
    <row r="419" spans="2:22" ht="24" x14ac:dyDescent="0.25">
      <c r="B419" s="72" t="s">
        <v>23</v>
      </c>
      <c r="C419" s="34" t="s">
        <v>986</v>
      </c>
      <c r="D419" s="35" t="s">
        <v>987</v>
      </c>
      <c r="E419" s="35" t="s">
        <v>988</v>
      </c>
      <c r="F419" s="36" t="s">
        <v>43</v>
      </c>
      <c r="G419" s="37">
        <v>0.5</v>
      </c>
      <c r="H419" s="22">
        <v>4511.7323999999999</v>
      </c>
      <c r="I419" s="22">
        <f t="shared" si="300"/>
        <v>2255.87</v>
      </c>
      <c r="J419" s="22">
        <v>0.5</v>
      </c>
      <c r="K419" s="22">
        <f t="shared" si="301"/>
        <v>2255.87</v>
      </c>
      <c r="L419" s="22">
        <v>0</v>
      </c>
      <c r="M419" s="22">
        <f t="shared" si="302"/>
        <v>0</v>
      </c>
      <c r="N419" s="22"/>
      <c r="O419" s="22">
        <f t="shared" si="303"/>
        <v>0</v>
      </c>
      <c r="P419" s="22">
        <v>-0.5</v>
      </c>
      <c r="Q419" s="22">
        <f t="shared" si="304"/>
        <v>-2255.87</v>
      </c>
      <c r="R419" s="22">
        <f t="shared" si="305"/>
        <v>0</v>
      </c>
      <c r="S419" s="22">
        <f t="shared" si="306"/>
        <v>0</v>
      </c>
      <c r="T419" s="22">
        <f t="shared" si="307"/>
        <v>0.5</v>
      </c>
      <c r="U419" s="85">
        <f t="shared" si="308"/>
        <v>2255.87</v>
      </c>
      <c r="V419">
        <v>0</v>
      </c>
    </row>
    <row r="420" spans="2:22" ht="24" x14ac:dyDescent="0.25">
      <c r="B420" s="72" t="s">
        <v>23</v>
      </c>
      <c r="C420" s="34" t="s">
        <v>989</v>
      </c>
      <c r="D420" s="35" t="s">
        <v>990</v>
      </c>
      <c r="E420" s="35" t="s">
        <v>991</v>
      </c>
      <c r="F420" s="36" t="s">
        <v>43</v>
      </c>
      <c r="G420" s="37">
        <v>0.6</v>
      </c>
      <c r="H420" s="22">
        <v>338590.24859999999</v>
      </c>
      <c r="I420" s="22">
        <f t="shared" si="300"/>
        <v>203154.15</v>
      </c>
      <c r="J420" s="22">
        <v>0.6</v>
      </c>
      <c r="K420" s="22">
        <f t="shared" si="301"/>
        <v>203154.15</v>
      </c>
      <c r="L420" s="22">
        <v>0</v>
      </c>
      <c r="M420" s="22">
        <f t="shared" si="302"/>
        <v>0</v>
      </c>
      <c r="N420" s="22"/>
      <c r="O420" s="22">
        <f t="shared" si="303"/>
        <v>0</v>
      </c>
      <c r="P420" s="22">
        <v>-0.6</v>
      </c>
      <c r="Q420" s="22">
        <f t="shared" si="304"/>
        <v>-203154.15</v>
      </c>
      <c r="R420" s="22">
        <f t="shared" si="305"/>
        <v>0</v>
      </c>
      <c r="S420" s="22">
        <f t="shared" si="306"/>
        <v>0</v>
      </c>
      <c r="T420" s="22">
        <f t="shared" si="307"/>
        <v>0.6</v>
      </c>
      <c r="U420" s="85">
        <f t="shared" si="308"/>
        <v>203154.15</v>
      </c>
      <c r="V420">
        <v>0</v>
      </c>
    </row>
    <row r="421" spans="2:22" ht="36" x14ac:dyDescent="0.25">
      <c r="B421" s="72" t="s">
        <v>23</v>
      </c>
      <c r="C421" s="34" t="s">
        <v>992</v>
      </c>
      <c r="D421" s="35" t="s">
        <v>993</v>
      </c>
      <c r="E421" s="35" t="s">
        <v>994</v>
      </c>
      <c r="F421" s="36" t="s">
        <v>43</v>
      </c>
      <c r="G421" s="37">
        <v>0.6</v>
      </c>
      <c r="H421" s="22">
        <v>339173.08500000002</v>
      </c>
      <c r="I421" s="22">
        <f t="shared" si="300"/>
        <v>203503.85</v>
      </c>
      <c r="J421" s="22">
        <v>0.6</v>
      </c>
      <c r="K421" s="22">
        <f t="shared" si="301"/>
        <v>203503.85</v>
      </c>
      <c r="L421" s="22">
        <v>0</v>
      </c>
      <c r="M421" s="22">
        <f t="shared" si="302"/>
        <v>0</v>
      </c>
      <c r="N421" s="22"/>
      <c r="O421" s="22">
        <f t="shared" si="303"/>
        <v>0</v>
      </c>
      <c r="P421" s="22">
        <v>-0.6</v>
      </c>
      <c r="Q421" s="22">
        <f t="shared" si="304"/>
        <v>-203503.85</v>
      </c>
      <c r="R421" s="22">
        <f t="shared" si="305"/>
        <v>0</v>
      </c>
      <c r="S421" s="22">
        <f t="shared" si="306"/>
        <v>0</v>
      </c>
      <c r="T421" s="22">
        <f t="shared" si="307"/>
        <v>0.6</v>
      </c>
      <c r="U421" s="85">
        <f t="shared" si="308"/>
        <v>203503.85</v>
      </c>
      <c r="V421">
        <v>0</v>
      </c>
    </row>
    <row r="422" spans="2:22" ht="36" x14ac:dyDescent="0.25">
      <c r="B422" s="72" t="s">
        <v>23</v>
      </c>
      <c r="C422" s="34" t="s">
        <v>995</v>
      </c>
      <c r="D422" s="35" t="s">
        <v>996</v>
      </c>
      <c r="E422" s="35" t="s">
        <v>997</v>
      </c>
      <c r="F422" s="36" t="s">
        <v>43</v>
      </c>
      <c r="G422" s="37">
        <v>0.6</v>
      </c>
      <c r="H422" s="22">
        <v>369079.81079999998</v>
      </c>
      <c r="I422" s="22">
        <f t="shared" si="300"/>
        <v>221447.89</v>
      </c>
      <c r="J422" s="22">
        <v>0.6</v>
      </c>
      <c r="K422" s="22">
        <f t="shared" si="301"/>
        <v>221447.89</v>
      </c>
      <c r="L422" s="22">
        <v>0</v>
      </c>
      <c r="M422" s="22">
        <f t="shared" si="302"/>
        <v>0</v>
      </c>
      <c r="N422" s="22"/>
      <c r="O422" s="22">
        <f t="shared" si="303"/>
        <v>0</v>
      </c>
      <c r="P422" s="22">
        <v>-0.6</v>
      </c>
      <c r="Q422" s="22">
        <f t="shared" si="304"/>
        <v>-221447.89</v>
      </c>
      <c r="R422" s="22">
        <f t="shared" si="305"/>
        <v>0</v>
      </c>
      <c r="S422" s="22">
        <f t="shared" si="306"/>
        <v>0</v>
      </c>
      <c r="T422" s="22">
        <f t="shared" si="307"/>
        <v>0.6</v>
      </c>
      <c r="U422" s="85">
        <f t="shared" si="308"/>
        <v>221447.89</v>
      </c>
      <c r="V422">
        <v>0</v>
      </c>
    </row>
    <row r="423" spans="2:22" ht="24" x14ac:dyDescent="0.25">
      <c r="B423" s="72" t="s">
        <v>23</v>
      </c>
      <c r="C423" s="34" t="s">
        <v>998</v>
      </c>
      <c r="D423" s="35" t="s">
        <v>999</v>
      </c>
      <c r="E423" s="35" t="s">
        <v>1000</v>
      </c>
      <c r="F423" s="36" t="s">
        <v>43</v>
      </c>
      <c r="G423" s="37">
        <v>3</v>
      </c>
      <c r="H423" s="22">
        <v>19222.862399999998</v>
      </c>
      <c r="I423" s="22">
        <f t="shared" si="300"/>
        <v>57668.59</v>
      </c>
      <c r="J423" s="22">
        <v>3</v>
      </c>
      <c r="K423" s="22">
        <f t="shared" si="301"/>
        <v>57668.59</v>
      </c>
      <c r="L423" s="22">
        <v>0</v>
      </c>
      <c r="M423" s="22">
        <f t="shared" si="302"/>
        <v>0</v>
      </c>
      <c r="N423" s="22"/>
      <c r="O423" s="22">
        <f t="shared" si="303"/>
        <v>0</v>
      </c>
      <c r="P423" s="22">
        <v>-3</v>
      </c>
      <c r="Q423" s="22">
        <f t="shared" si="304"/>
        <v>-57668.59</v>
      </c>
      <c r="R423" s="22">
        <f t="shared" si="305"/>
        <v>0</v>
      </c>
      <c r="S423" s="22">
        <f t="shared" si="306"/>
        <v>0</v>
      </c>
      <c r="T423" s="22">
        <f t="shared" si="307"/>
        <v>3</v>
      </c>
      <c r="U423" s="85">
        <f t="shared" si="308"/>
        <v>57668.59</v>
      </c>
      <c r="V423">
        <v>0</v>
      </c>
    </row>
    <row r="424" spans="2:22" ht="24" x14ac:dyDescent="0.25">
      <c r="B424" s="72" t="s">
        <v>23</v>
      </c>
      <c r="C424" s="34" t="s">
        <v>1001</v>
      </c>
      <c r="D424" s="35" t="s">
        <v>1002</v>
      </c>
      <c r="E424" s="35" t="s">
        <v>1003</v>
      </c>
      <c r="F424" s="36" t="s">
        <v>43</v>
      </c>
      <c r="G424" s="37">
        <v>0.5</v>
      </c>
      <c r="H424" s="22">
        <v>17749.811399999999</v>
      </c>
      <c r="I424" s="22">
        <f t="shared" si="300"/>
        <v>8874.91</v>
      </c>
      <c r="J424" s="22">
        <v>0.5</v>
      </c>
      <c r="K424" s="22">
        <f t="shared" si="301"/>
        <v>8874.91</v>
      </c>
      <c r="L424" s="22">
        <v>0</v>
      </c>
      <c r="M424" s="22">
        <f t="shared" si="302"/>
        <v>0</v>
      </c>
      <c r="N424" s="22"/>
      <c r="O424" s="22">
        <f t="shared" si="303"/>
        <v>0</v>
      </c>
      <c r="P424" s="22">
        <v>-0.5</v>
      </c>
      <c r="Q424" s="22">
        <f t="shared" si="304"/>
        <v>-8874.91</v>
      </c>
      <c r="R424" s="22">
        <f t="shared" si="305"/>
        <v>0</v>
      </c>
      <c r="S424" s="22">
        <f t="shared" si="306"/>
        <v>0</v>
      </c>
      <c r="T424" s="22">
        <f t="shared" si="307"/>
        <v>0.5</v>
      </c>
      <c r="U424" s="85">
        <f t="shared" si="308"/>
        <v>8874.91</v>
      </c>
      <c r="V424">
        <v>0</v>
      </c>
    </row>
    <row r="425" spans="2:22" ht="24" x14ac:dyDescent="0.25">
      <c r="B425" s="72" t="s">
        <v>23</v>
      </c>
      <c r="C425" s="34" t="s">
        <v>1004</v>
      </c>
      <c r="D425" s="35" t="s">
        <v>1005</v>
      </c>
      <c r="E425" s="35" t="s">
        <v>1006</v>
      </c>
      <c r="F425" s="36" t="s">
        <v>43</v>
      </c>
      <c r="G425" s="37">
        <v>1</v>
      </c>
      <c r="H425" s="22">
        <v>6895.9170000000004</v>
      </c>
      <c r="I425" s="22">
        <f t="shared" si="300"/>
        <v>6895.92</v>
      </c>
      <c r="J425" s="22">
        <v>1</v>
      </c>
      <c r="K425" s="22">
        <f t="shared" si="301"/>
        <v>6895.92</v>
      </c>
      <c r="L425" s="22">
        <v>0</v>
      </c>
      <c r="M425" s="22">
        <f t="shared" si="302"/>
        <v>0</v>
      </c>
      <c r="N425" s="22"/>
      <c r="O425" s="22">
        <f t="shared" si="303"/>
        <v>0</v>
      </c>
      <c r="P425" s="22">
        <v>-1</v>
      </c>
      <c r="Q425" s="22">
        <f t="shared" si="304"/>
        <v>-6895.92</v>
      </c>
      <c r="R425" s="22">
        <f t="shared" si="305"/>
        <v>0</v>
      </c>
      <c r="S425" s="22">
        <f t="shared" si="306"/>
        <v>0</v>
      </c>
      <c r="T425" s="22">
        <f t="shared" si="307"/>
        <v>1</v>
      </c>
      <c r="U425" s="85">
        <f t="shared" si="308"/>
        <v>6895.92</v>
      </c>
      <c r="V425">
        <v>0</v>
      </c>
    </row>
    <row r="426" spans="2:22" ht="36" x14ac:dyDescent="0.25">
      <c r="B426" s="72" t="s">
        <v>23</v>
      </c>
      <c r="C426" s="34" t="s">
        <v>1724</v>
      </c>
      <c r="D426" s="35" t="s">
        <v>1725</v>
      </c>
      <c r="E426" s="35" t="s">
        <v>1726</v>
      </c>
      <c r="F426" s="36" t="s">
        <v>43</v>
      </c>
      <c r="G426" s="37">
        <v>14</v>
      </c>
      <c r="H426" s="22">
        <v>6358.2652445400718</v>
      </c>
      <c r="I426" s="22">
        <f t="shared" si="300"/>
        <v>89015.71</v>
      </c>
      <c r="J426" s="22"/>
      <c r="K426" s="22">
        <f t="shared" si="301"/>
        <v>0</v>
      </c>
      <c r="L426" s="22">
        <v>0</v>
      </c>
      <c r="M426" s="22">
        <f t="shared" si="302"/>
        <v>0</v>
      </c>
      <c r="N426" s="22"/>
      <c r="O426" s="22">
        <f t="shared" si="303"/>
        <v>0</v>
      </c>
      <c r="P426" s="22">
        <v>14</v>
      </c>
      <c r="Q426" s="22">
        <f t="shared" si="304"/>
        <v>89015.71</v>
      </c>
      <c r="R426" s="22">
        <f t="shared" si="305"/>
        <v>14</v>
      </c>
      <c r="S426" s="22">
        <f t="shared" si="306"/>
        <v>89015.71</v>
      </c>
      <c r="T426" s="22">
        <f t="shared" si="307"/>
        <v>0</v>
      </c>
      <c r="U426" s="85">
        <f t="shared" si="308"/>
        <v>0</v>
      </c>
    </row>
    <row r="427" spans="2:22" ht="72" x14ac:dyDescent="0.25">
      <c r="B427" s="72" t="s">
        <v>23</v>
      </c>
      <c r="C427" s="34" t="s">
        <v>1727</v>
      </c>
      <c r="D427" s="35" t="s">
        <v>1728</v>
      </c>
      <c r="E427" s="35" t="s">
        <v>1729</v>
      </c>
      <c r="F427" s="36" t="s">
        <v>43</v>
      </c>
      <c r="G427" s="37">
        <v>13</v>
      </c>
      <c r="H427" s="22">
        <v>6520.1407641732994</v>
      </c>
      <c r="I427" s="22">
        <f t="shared" si="300"/>
        <v>84761.83</v>
      </c>
      <c r="J427" s="22"/>
      <c r="K427" s="22">
        <f t="shared" si="301"/>
        <v>0</v>
      </c>
      <c r="L427" s="22">
        <v>0</v>
      </c>
      <c r="M427" s="22">
        <f t="shared" si="302"/>
        <v>0</v>
      </c>
      <c r="N427" s="22"/>
      <c r="O427" s="22">
        <f t="shared" si="303"/>
        <v>0</v>
      </c>
      <c r="P427" s="22">
        <v>13</v>
      </c>
      <c r="Q427" s="22">
        <f t="shared" si="304"/>
        <v>84761.83</v>
      </c>
      <c r="R427" s="22">
        <f t="shared" si="305"/>
        <v>13</v>
      </c>
      <c r="S427" s="22">
        <f t="shared" si="306"/>
        <v>84761.83</v>
      </c>
      <c r="T427" s="22">
        <f t="shared" si="307"/>
        <v>0</v>
      </c>
      <c r="U427" s="85">
        <f t="shared" si="308"/>
        <v>0</v>
      </c>
    </row>
    <row r="428" spans="2:22" ht="36" x14ac:dyDescent="0.25">
      <c r="B428" s="72" t="s">
        <v>23</v>
      </c>
      <c r="C428" s="34" t="s">
        <v>1730</v>
      </c>
      <c r="D428" s="35" t="s">
        <v>1731</v>
      </c>
      <c r="E428" s="35" t="s">
        <v>1732</v>
      </c>
      <c r="F428" s="36" t="s">
        <v>43</v>
      </c>
      <c r="G428" s="37">
        <v>2</v>
      </c>
      <c r="H428" s="22">
        <v>5999.4108816583184</v>
      </c>
      <c r="I428" s="22">
        <f t="shared" si="300"/>
        <v>11998.82</v>
      </c>
      <c r="J428" s="22"/>
      <c r="K428" s="22">
        <f t="shared" si="301"/>
        <v>0</v>
      </c>
      <c r="L428" s="22">
        <v>0</v>
      </c>
      <c r="M428" s="22">
        <f t="shared" si="302"/>
        <v>0</v>
      </c>
      <c r="N428" s="22"/>
      <c r="O428" s="22">
        <f t="shared" si="303"/>
        <v>0</v>
      </c>
      <c r="P428" s="22">
        <v>2</v>
      </c>
      <c r="Q428" s="22">
        <f t="shared" si="304"/>
        <v>11998.82</v>
      </c>
      <c r="R428" s="22">
        <f t="shared" si="305"/>
        <v>2</v>
      </c>
      <c r="S428" s="22">
        <f t="shared" si="306"/>
        <v>11998.82</v>
      </c>
      <c r="T428" s="22">
        <f t="shared" si="307"/>
        <v>0</v>
      </c>
      <c r="U428" s="85">
        <f t="shared" si="308"/>
        <v>0</v>
      </c>
    </row>
    <row r="429" spans="2:22" ht="72" x14ac:dyDescent="0.25">
      <c r="B429" s="72" t="s">
        <v>23</v>
      </c>
      <c r="C429" s="34" t="s">
        <v>1733</v>
      </c>
      <c r="D429" s="35" t="s">
        <v>1734</v>
      </c>
      <c r="E429" s="35" t="s">
        <v>1735</v>
      </c>
      <c r="F429" s="36" t="s">
        <v>43</v>
      </c>
      <c r="G429" s="37">
        <v>5</v>
      </c>
      <c r="H429" s="22">
        <v>6915.2940397989541</v>
      </c>
      <c r="I429" s="22">
        <f t="shared" si="300"/>
        <v>34576.47</v>
      </c>
      <c r="J429" s="22"/>
      <c r="K429" s="22">
        <f t="shared" si="301"/>
        <v>0</v>
      </c>
      <c r="L429" s="22">
        <v>0</v>
      </c>
      <c r="M429" s="22">
        <f t="shared" si="302"/>
        <v>0</v>
      </c>
      <c r="N429" s="22"/>
      <c r="O429" s="22">
        <f t="shared" si="303"/>
        <v>0</v>
      </c>
      <c r="P429" s="22">
        <v>5</v>
      </c>
      <c r="Q429" s="22">
        <f t="shared" si="304"/>
        <v>34576.47</v>
      </c>
      <c r="R429" s="22">
        <f t="shared" si="305"/>
        <v>5</v>
      </c>
      <c r="S429" s="22">
        <f t="shared" si="306"/>
        <v>34576.47</v>
      </c>
      <c r="T429" s="22">
        <f t="shared" si="307"/>
        <v>0</v>
      </c>
      <c r="U429" s="85">
        <f t="shared" si="308"/>
        <v>0</v>
      </c>
    </row>
    <row r="430" spans="2:22" ht="36" x14ac:dyDescent="0.25">
      <c r="B430" s="72" t="s">
        <v>23</v>
      </c>
      <c r="C430" s="34" t="s">
        <v>1736</v>
      </c>
      <c r="D430" s="35" t="s">
        <v>1737</v>
      </c>
      <c r="E430" s="35" t="s">
        <v>1738</v>
      </c>
      <c r="F430" s="36" t="s">
        <v>43</v>
      </c>
      <c r="G430" s="37">
        <v>3</v>
      </c>
      <c r="H430" s="22">
        <v>6935.4845137566772</v>
      </c>
      <c r="I430" s="22">
        <f t="shared" si="300"/>
        <v>20806.45</v>
      </c>
      <c r="J430" s="22"/>
      <c r="K430" s="22">
        <f t="shared" si="301"/>
        <v>0</v>
      </c>
      <c r="L430" s="22">
        <v>0</v>
      </c>
      <c r="M430" s="22">
        <f t="shared" si="302"/>
        <v>0</v>
      </c>
      <c r="N430" s="22"/>
      <c r="O430" s="22">
        <f t="shared" si="303"/>
        <v>0</v>
      </c>
      <c r="P430" s="22">
        <v>3</v>
      </c>
      <c r="Q430" s="22">
        <f t="shared" si="304"/>
        <v>20806.45</v>
      </c>
      <c r="R430" s="22">
        <f t="shared" si="305"/>
        <v>3</v>
      </c>
      <c r="S430" s="22">
        <f t="shared" si="306"/>
        <v>20806.45</v>
      </c>
      <c r="T430" s="22">
        <f t="shared" si="307"/>
        <v>0</v>
      </c>
      <c r="U430" s="85">
        <f t="shared" si="308"/>
        <v>0</v>
      </c>
    </row>
    <row r="431" spans="2:22" ht="36" x14ac:dyDescent="0.25">
      <c r="B431" s="72" t="s">
        <v>23</v>
      </c>
      <c r="C431" s="34" t="s">
        <v>1739</v>
      </c>
      <c r="D431" s="35" t="s">
        <v>1740</v>
      </c>
      <c r="E431" s="35" t="s">
        <v>1741</v>
      </c>
      <c r="F431" s="36" t="s">
        <v>43</v>
      </c>
      <c r="G431" s="37">
        <v>2</v>
      </c>
      <c r="H431" s="22">
        <v>7660.155558648954</v>
      </c>
      <c r="I431" s="22">
        <f t="shared" si="300"/>
        <v>15320.31</v>
      </c>
      <c r="J431" s="22"/>
      <c r="K431" s="22">
        <f t="shared" si="301"/>
        <v>0</v>
      </c>
      <c r="L431" s="22">
        <v>0</v>
      </c>
      <c r="M431" s="22">
        <f t="shared" si="302"/>
        <v>0</v>
      </c>
      <c r="N431" s="22"/>
      <c r="O431" s="22">
        <f t="shared" si="303"/>
        <v>0</v>
      </c>
      <c r="P431" s="22">
        <v>2</v>
      </c>
      <c r="Q431" s="22">
        <f t="shared" si="304"/>
        <v>15320.31</v>
      </c>
      <c r="R431" s="22">
        <f t="shared" si="305"/>
        <v>2</v>
      </c>
      <c r="S431" s="22">
        <f t="shared" si="306"/>
        <v>15320.31</v>
      </c>
      <c r="T431" s="22">
        <f t="shared" si="307"/>
        <v>0</v>
      </c>
      <c r="U431" s="85">
        <f t="shared" si="308"/>
        <v>0</v>
      </c>
    </row>
    <row r="432" spans="2:22" ht="36" x14ac:dyDescent="0.25">
      <c r="B432" s="72" t="s">
        <v>23</v>
      </c>
      <c r="C432" s="34" t="s">
        <v>1742</v>
      </c>
      <c r="D432" s="35" t="s">
        <v>1743</v>
      </c>
      <c r="E432" s="35" t="s">
        <v>1744</v>
      </c>
      <c r="F432" s="36" t="s">
        <v>43</v>
      </c>
      <c r="G432" s="37">
        <v>4</v>
      </c>
      <c r="H432" s="22">
        <v>9902.799537199191</v>
      </c>
      <c r="I432" s="22">
        <f t="shared" si="300"/>
        <v>39611.199999999997</v>
      </c>
      <c r="J432" s="22"/>
      <c r="K432" s="22">
        <f t="shared" si="301"/>
        <v>0</v>
      </c>
      <c r="L432" s="22">
        <v>0</v>
      </c>
      <c r="M432" s="22">
        <f t="shared" si="302"/>
        <v>0</v>
      </c>
      <c r="N432" s="22"/>
      <c r="O432" s="22">
        <f t="shared" si="303"/>
        <v>0</v>
      </c>
      <c r="P432" s="22">
        <v>4</v>
      </c>
      <c r="Q432" s="22">
        <f t="shared" si="304"/>
        <v>39611.199999999997</v>
      </c>
      <c r="R432" s="22">
        <f t="shared" si="305"/>
        <v>4</v>
      </c>
      <c r="S432" s="22">
        <f t="shared" si="306"/>
        <v>39611.199999999997</v>
      </c>
      <c r="T432" s="22">
        <f t="shared" si="307"/>
        <v>0</v>
      </c>
      <c r="U432" s="85">
        <f t="shared" si="308"/>
        <v>0</v>
      </c>
    </row>
    <row r="433" spans="2:22" ht="36" x14ac:dyDescent="0.25">
      <c r="B433" s="72" t="s">
        <v>23</v>
      </c>
      <c r="C433" s="34" t="s">
        <v>1745</v>
      </c>
      <c r="D433" s="35" t="s">
        <v>1746</v>
      </c>
      <c r="E433" s="35" t="s">
        <v>1747</v>
      </c>
      <c r="F433" s="36" t="s">
        <v>43</v>
      </c>
      <c r="G433" s="37">
        <v>2</v>
      </c>
      <c r="H433" s="22">
        <v>9945.6447979718523</v>
      </c>
      <c r="I433" s="22">
        <f t="shared" si="300"/>
        <v>19891.29</v>
      </c>
      <c r="J433" s="22"/>
      <c r="K433" s="22">
        <f t="shared" si="301"/>
        <v>0</v>
      </c>
      <c r="L433" s="22">
        <v>0</v>
      </c>
      <c r="M433" s="22">
        <f t="shared" si="302"/>
        <v>0</v>
      </c>
      <c r="N433" s="22"/>
      <c r="O433" s="22">
        <f t="shared" si="303"/>
        <v>0</v>
      </c>
      <c r="P433" s="22">
        <v>2</v>
      </c>
      <c r="Q433" s="22">
        <f t="shared" si="304"/>
        <v>19891.29</v>
      </c>
      <c r="R433" s="22">
        <f t="shared" si="305"/>
        <v>2</v>
      </c>
      <c r="S433" s="22">
        <f t="shared" si="306"/>
        <v>19891.29</v>
      </c>
      <c r="T433" s="22">
        <f t="shared" si="307"/>
        <v>0</v>
      </c>
      <c r="U433" s="85">
        <f t="shared" si="308"/>
        <v>0</v>
      </c>
    </row>
    <row r="434" spans="2:22" ht="36" x14ac:dyDescent="0.25">
      <c r="B434" s="72" t="s">
        <v>23</v>
      </c>
      <c r="C434" s="34" t="s">
        <v>1748</v>
      </c>
      <c r="D434" s="35" t="s">
        <v>1749</v>
      </c>
      <c r="E434" s="35" t="s">
        <v>1750</v>
      </c>
      <c r="F434" s="36" t="s">
        <v>43</v>
      </c>
      <c r="G434" s="37">
        <v>15</v>
      </c>
      <c r="H434" s="22">
        <v>9936.1311934715777</v>
      </c>
      <c r="I434" s="22">
        <f t="shared" si="300"/>
        <v>149041.97</v>
      </c>
      <c r="J434" s="22"/>
      <c r="K434" s="22">
        <f t="shared" si="301"/>
        <v>0</v>
      </c>
      <c r="L434" s="22">
        <v>0</v>
      </c>
      <c r="M434" s="22">
        <f t="shared" si="302"/>
        <v>0</v>
      </c>
      <c r="N434" s="22"/>
      <c r="O434" s="22">
        <f t="shared" si="303"/>
        <v>0</v>
      </c>
      <c r="P434" s="22">
        <v>15</v>
      </c>
      <c r="Q434" s="22">
        <f t="shared" si="304"/>
        <v>149041.97</v>
      </c>
      <c r="R434" s="22">
        <f t="shared" si="305"/>
        <v>15</v>
      </c>
      <c r="S434" s="22">
        <f t="shared" si="306"/>
        <v>149041.97</v>
      </c>
      <c r="T434" s="22">
        <f t="shared" si="307"/>
        <v>0</v>
      </c>
      <c r="U434" s="85">
        <f t="shared" si="308"/>
        <v>0</v>
      </c>
    </row>
    <row r="435" spans="2:22" ht="36" x14ac:dyDescent="0.25">
      <c r="B435" s="72" t="s">
        <v>23</v>
      </c>
      <c r="C435" s="34" t="s">
        <v>1751</v>
      </c>
      <c r="D435" s="35" t="s">
        <v>1752</v>
      </c>
      <c r="E435" s="35" t="s">
        <v>1753</v>
      </c>
      <c r="F435" s="36" t="s">
        <v>43</v>
      </c>
      <c r="G435" s="37">
        <v>1</v>
      </c>
      <c r="H435" s="22">
        <v>9679.1323582213281</v>
      </c>
      <c r="I435" s="22">
        <f t="shared" si="300"/>
        <v>9679.1299999999992</v>
      </c>
      <c r="J435" s="22"/>
      <c r="K435" s="22">
        <f t="shared" si="301"/>
        <v>0</v>
      </c>
      <c r="L435" s="22">
        <v>0</v>
      </c>
      <c r="M435" s="22">
        <f t="shared" si="302"/>
        <v>0</v>
      </c>
      <c r="N435" s="22"/>
      <c r="O435" s="22">
        <f t="shared" si="303"/>
        <v>0</v>
      </c>
      <c r="P435" s="22">
        <v>1</v>
      </c>
      <c r="Q435" s="22">
        <f t="shared" si="304"/>
        <v>9679.1299999999992</v>
      </c>
      <c r="R435" s="22">
        <f t="shared" si="305"/>
        <v>1</v>
      </c>
      <c r="S435" s="22">
        <f t="shared" si="306"/>
        <v>9679.1299999999992</v>
      </c>
      <c r="T435" s="22">
        <f t="shared" si="307"/>
        <v>0</v>
      </c>
      <c r="U435" s="85">
        <f t="shared" si="308"/>
        <v>0</v>
      </c>
    </row>
    <row r="436" spans="2:22" ht="36" x14ac:dyDescent="0.25">
      <c r="B436" s="72" t="s">
        <v>23</v>
      </c>
      <c r="C436" s="34" t="s">
        <v>1754</v>
      </c>
      <c r="D436" s="35" t="s">
        <v>1755</v>
      </c>
      <c r="E436" s="35" t="s">
        <v>1756</v>
      </c>
      <c r="F436" s="36" t="s">
        <v>43</v>
      </c>
      <c r="G436" s="37">
        <v>3</v>
      </c>
      <c r="H436" s="22">
        <v>10036.843456145903</v>
      </c>
      <c r="I436" s="22">
        <f t="shared" si="300"/>
        <v>30110.53</v>
      </c>
      <c r="J436" s="22"/>
      <c r="K436" s="22">
        <f t="shared" si="301"/>
        <v>0</v>
      </c>
      <c r="L436" s="22">
        <v>0</v>
      </c>
      <c r="M436" s="22">
        <f t="shared" si="302"/>
        <v>0</v>
      </c>
      <c r="N436" s="22"/>
      <c r="O436" s="22">
        <f t="shared" si="303"/>
        <v>0</v>
      </c>
      <c r="P436" s="22">
        <v>3</v>
      </c>
      <c r="Q436" s="22">
        <f t="shared" si="304"/>
        <v>30110.53</v>
      </c>
      <c r="R436" s="22">
        <f t="shared" si="305"/>
        <v>3</v>
      </c>
      <c r="S436" s="22">
        <f t="shared" si="306"/>
        <v>30110.53</v>
      </c>
      <c r="T436" s="22">
        <f t="shared" si="307"/>
        <v>0</v>
      </c>
      <c r="U436" s="85">
        <f t="shared" si="308"/>
        <v>0</v>
      </c>
    </row>
    <row r="437" spans="2:22" ht="60" x14ac:dyDescent="0.25">
      <c r="B437" s="72" t="s">
        <v>23</v>
      </c>
      <c r="C437" s="34" t="s">
        <v>1757</v>
      </c>
      <c r="D437" s="35" t="s">
        <v>1758</v>
      </c>
      <c r="E437" s="35" t="s">
        <v>1759</v>
      </c>
      <c r="F437" s="36" t="s">
        <v>43</v>
      </c>
      <c r="G437" s="37">
        <v>8</v>
      </c>
      <c r="H437" s="22">
        <v>40809.301971245513</v>
      </c>
      <c r="I437" s="22">
        <f t="shared" si="300"/>
        <v>326474.42</v>
      </c>
      <c r="J437" s="22"/>
      <c r="K437" s="22">
        <f t="shared" si="301"/>
        <v>0</v>
      </c>
      <c r="L437" s="22">
        <v>0</v>
      </c>
      <c r="M437" s="22">
        <f t="shared" si="302"/>
        <v>0</v>
      </c>
      <c r="N437" s="22"/>
      <c r="O437" s="22">
        <f t="shared" si="303"/>
        <v>0</v>
      </c>
      <c r="P437" s="22">
        <v>8</v>
      </c>
      <c r="Q437" s="22">
        <f t="shared" si="304"/>
        <v>326474.42</v>
      </c>
      <c r="R437" s="22">
        <f t="shared" si="305"/>
        <v>8</v>
      </c>
      <c r="S437" s="22">
        <f t="shared" si="306"/>
        <v>326474.42</v>
      </c>
      <c r="T437" s="22">
        <f t="shared" si="307"/>
        <v>0</v>
      </c>
      <c r="U437" s="85">
        <f t="shared" si="308"/>
        <v>0</v>
      </c>
    </row>
    <row r="438" spans="2:22" ht="36" x14ac:dyDescent="0.25">
      <c r="B438" s="72" t="s">
        <v>23</v>
      </c>
      <c r="C438" s="34" t="s">
        <v>1760</v>
      </c>
      <c r="D438" s="35" t="s">
        <v>1761</v>
      </c>
      <c r="E438" s="35" t="s">
        <v>1762</v>
      </c>
      <c r="F438" s="36" t="s">
        <v>43</v>
      </c>
      <c r="G438" s="37">
        <v>3</v>
      </c>
      <c r="H438" s="22">
        <v>96596.193378821932</v>
      </c>
      <c r="I438" s="22">
        <f t="shared" si="300"/>
        <v>289788.58</v>
      </c>
      <c r="J438" s="22"/>
      <c r="K438" s="22">
        <f t="shared" si="301"/>
        <v>0</v>
      </c>
      <c r="L438" s="22">
        <v>0</v>
      </c>
      <c r="M438" s="22">
        <f t="shared" si="302"/>
        <v>0</v>
      </c>
      <c r="N438" s="22"/>
      <c r="O438" s="22">
        <f t="shared" si="303"/>
        <v>0</v>
      </c>
      <c r="P438" s="22">
        <v>3</v>
      </c>
      <c r="Q438" s="22">
        <f t="shared" si="304"/>
        <v>289788.58</v>
      </c>
      <c r="R438" s="22">
        <f t="shared" si="305"/>
        <v>3</v>
      </c>
      <c r="S438" s="22">
        <f t="shared" si="306"/>
        <v>289788.58</v>
      </c>
      <c r="T438" s="22">
        <f t="shared" si="307"/>
        <v>0</v>
      </c>
      <c r="U438" s="85">
        <f t="shared" si="308"/>
        <v>0</v>
      </c>
    </row>
    <row r="439" spans="2:22" ht="24" x14ac:dyDescent="0.25">
      <c r="B439" s="72" t="s">
        <v>23</v>
      </c>
      <c r="C439" s="34" t="s">
        <v>1763</v>
      </c>
      <c r="D439" s="35" t="s">
        <v>1764</v>
      </c>
      <c r="E439" s="35" t="s">
        <v>1765</v>
      </c>
      <c r="F439" s="36" t="s">
        <v>43</v>
      </c>
      <c r="G439" s="37">
        <v>1</v>
      </c>
      <c r="H439" s="22">
        <v>123536.31182781131</v>
      </c>
      <c r="I439" s="22">
        <f t="shared" si="300"/>
        <v>123536.31</v>
      </c>
      <c r="J439" s="22"/>
      <c r="K439" s="22">
        <f t="shared" si="301"/>
        <v>0</v>
      </c>
      <c r="L439" s="22">
        <v>0</v>
      </c>
      <c r="M439" s="22">
        <f t="shared" si="302"/>
        <v>0</v>
      </c>
      <c r="N439" s="22"/>
      <c r="O439" s="22">
        <f t="shared" si="303"/>
        <v>0</v>
      </c>
      <c r="P439" s="22">
        <v>1</v>
      </c>
      <c r="Q439" s="22">
        <f t="shared" si="304"/>
        <v>123536.31</v>
      </c>
      <c r="R439" s="22">
        <f t="shared" si="305"/>
        <v>1</v>
      </c>
      <c r="S439" s="22">
        <f t="shared" si="306"/>
        <v>123536.31</v>
      </c>
      <c r="T439" s="22">
        <f t="shared" si="307"/>
        <v>0</v>
      </c>
      <c r="U439" s="85">
        <f t="shared" si="308"/>
        <v>0</v>
      </c>
    </row>
    <row r="440" spans="2:22" ht="72" x14ac:dyDescent="0.25">
      <c r="B440" s="72" t="s">
        <v>23</v>
      </c>
      <c r="C440" s="34" t="s">
        <v>1766</v>
      </c>
      <c r="D440" s="35" t="s">
        <v>1767</v>
      </c>
      <c r="E440" s="35" t="s">
        <v>1768</v>
      </c>
      <c r="F440" s="36" t="s">
        <v>43</v>
      </c>
      <c r="G440" s="37">
        <v>1</v>
      </c>
      <c r="H440" s="22">
        <v>90293.565173569194</v>
      </c>
      <c r="I440" s="22">
        <f t="shared" si="300"/>
        <v>90293.57</v>
      </c>
      <c r="J440" s="22"/>
      <c r="K440" s="22">
        <f t="shared" si="301"/>
        <v>0</v>
      </c>
      <c r="L440" s="22">
        <v>0</v>
      </c>
      <c r="M440" s="22">
        <f t="shared" si="302"/>
        <v>0</v>
      </c>
      <c r="N440" s="22"/>
      <c r="O440" s="22">
        <f t="shared" si="303"/>
        <v>0</v>
      </c>
      <c r="P440" s="22">
        <v>1</v>
      </c>
      <c r="Q440" s="22">
        <f t="shared" si="304"/>
        <v>90293.57</v>
      </c>
      <c r="R440" s="22">
        <f t="shared" si="305"/>
        <v>1</v>
      </c>
      <c r="S440" s="22">
        <f t="shared" si="306"/>
        <v>90293.57</v>
      </c>
      <c r="T440" s="22">
        <f t="shared" si="307"/>
        <v>0</v>
      </c>
      <c r="U440" s="85">
        <f t="shared" si="308"/>
        <v>0</v>
      </c>
    </row>
    <row r="441" spans="2:22" ht="72" x14ac:dyDescent="0.25">
      <c r="B441" s="72" t="s">
        <v>23</v>
      </c>
      <c r="C441" s="34" t="s">
        <v>1769</v>
      </c>
      <c r="D441" s="35" t="s">
        <v>1770</v>
      </c>
      <c r="E441" s="35" t="s">
        <v>1771</v>
      </c>
      <c r="F441" s="36" t="s">
        <v>43</v>
      </c>
      <c r="G441" s="37">
        <v>4</v>
      </c>
      <c r="H441" s="22">
        <v>116688.69123091429</v>
      </c>
      <c r="I441" s="22">
        <f t="shared" si="300"/>
        <v>466754.76</v>
      </c>
      <c r="J441" s="22"/>
      <c r="K441" s="22">
        <f t="shared" si="301"/>
        <v>0</v>
      </c>
      <c r="L441" s="22">
        <v>0</v>
      </c>
      <c r="M441" s="22">
        <f t="shared" si="302"/>
        <v>0</v>
      </c>
      <c r="N441" s="22"/>
      <c r="O441" s="22">
        <f t="shared" si="303"/>
        <v>0</v>
      </c>
      <c r="P441" s="22">
        <v>4</v>
      </c>
      <c r="Q441" s="22">
        <f t="shared" si="304"/>
        <v>466754.76</v>
      </c>
      <c r="R441" s="22">
        <f t="shared" si="305"/>
        <v>4</v>
      </c>
      <c r="S441" s="22">
        <f t="shared" si="306"/>
        <v>466754.76</v>
      </c>
      <c r="T441" s="22">
        <f t="shared" si="307"/>
        <v>0</v>
      </c>
      <c r="U441" s="85">
        <f t="shared" si="308"/>
        <v>0</v>
      </c>
    </row>
    <row r="442" spans="2:22" ht="96" x14ac:dyDescent="0.25">
      <c r="B442" s="72" t="s">
        <v>23</v>
      </c>
      <c r="C442" s="34" t="s">
        <v>1772</v>
      </c>
      <c r="D442" s="35" t="s">
        <v>1773</v>
      </c>
      <c r="E442" s="35" t="s">
        <v>1774</v>
      </c>
      <c r="F442" s="36" t="s">
        <v>43</v>
      </c>
      <c r="G442" s="37">
        <v>1</v>
      </c>
      <c r="H442" s="22">
        <v>1098.1430967601652</v>
      </c>
      <c r="I442" s="22">
        <f t="shared" si="300"/>
        <v>1098.1400000000001</v>
      </c>
      <c r="J442" s="22"/>
      <c r="K442" s="22">
        <f t="shared" si="301"/>
        <v>0</v>
      </c>
      <c r="L442" s="22">
        <v>0</v>
      </c>
      <c r="M442" s="22">
        <f t="shared" si="302"/>
        <v>0</v>
      </c>
      <c r="N442" s="22"/>
      <c r="O442" s="22">
        <f t="shared" si="303"/>
        <v>0</v>
      </c>
      <c r="P442" s="22">
        <v>1</v>
      </c>
      <c r="Q442" s="22">
        <f t="shared" si="304"/>
        <v>1098.1400000000001</v>
      </c>
      <c r="R442" s="22">
        <f t="shared" si="305"/>
        <v>1</v>
      </c>
      <c r="S442" s="22">
        <f t="shared" si="306"/>
        <v>1098.1400000000001</v>
      </c>
      <c r="T442" s="22">
        <f t="shared" si="307"/>
        <v>0</v>
      </c>
      <c r="U442" s="85">
        <f t="shared" si="308"/>
        <v>0</v>
      </c>
    </row>
    <row r="443" spans="2:22" ht="96" x14ac:dyDescent="0.25">
      <c r="B443" s="72" t="s">
        <v>23</v>
      </c>
      <c r="C443" s="34" t="s">
        <v>1775</v>
      </c>
      <c r="D443" s="35" t="s">
        <v>1776</v>
      </c>
      <c r="E443" s="35" t="s">
        <v>1777</v>
      </c>
      <c r="F443" s="36" t="s">
        <v>43</v>
      </c>
      <c r="G443" s="37">
        <v>1</v>
      </c>
      <c r="H443" s="22">
        <v>1158.510573604759</v>
      </c>
      <c r="I443" s="22">
        <f t="shared" si="300"/>
        <v>1158.51</v>
      </c>
      <c r="J443" s="22"/>
      <c r="K443" s="22">
        <f t="shared" si="301"/>
        <v>0</v>
      </c>
      <c r="L443" s="22">
        <v>0</v>
      </c>
      <c r="M443" s="22">
        <f t="shared" si="302"/>
        <v>0</v>
      </c>
      <c r="N443" s="22"/>
      <c r="O443" s="22">
        <f t="shared" si="303"/>
        <v>0</v>
      </c>
      <c r="P443" s="22">
        <v>1</v>
      </c>
      <c r="Q443" s="22">
        <f t="shared" si="304"/>
        <v>1158.51</v>
      </c>
      <c r="R443" s="22">
        <f t="shared" si="305"/>
        <v>1</v>
      </c>
      <c r="S443" s="22">
        <f t="shared" si="306"/>
        <v>1158.51</v>
      </c>
      <c r="T443" s="22">
        <f t="shared" si="307"/>
        <v>0</v>
      </c>
      <c r="U443" s="85">
        <f t="shared" si="308"/>
        <v>0</v>
      </c>
    </row>
    <row r="444" spans="2:22" ht="96" x14ac:dyDescent="0.25">
      <c r="B444" s="72" t="s">
        <v>23</v>
      </c>
      <c r="C444" s="34" t="s">
        <v>1778</v>
      </c>
      <c r="D444" s="35" t="s">
        <v>1779</v>
      </c>
      <c r="E444" s="35" t="s">
        <v>1780</v>
      </c>
      <c r="F444" s="36" t="s">
        <v>43</v>
      </c>
      <c r="G444" s="37">
        <v>2</v>
      </c>
      <c r="H444" s="22">
        <v>6086.293154417961</v>
      </c>
      <c r="I444" s="22">
        <f t="shared" si="300"/>
        <v>12172.59</v>
      </c>
      <c r="J444" s="22"/>
      <c r="K444" s="22">
        <f t="shared" si="301"/>
        <v>0</v>
      </c>
      <c r="L444" s="22">
        <v>0</v>
      </c>
      <c r="M444" s="22">
        <f t="shared" si="302"/>
        <v>0</v>
      </c>
      <c r="N444" s="22"/>
      <c r="O444" s="22">
        <f t="shared" si="303"/>
        <v>0</v>
      </c>
      <c r="P444" s="22">
        <v>2</v>
      </c>
      <c r="Q444" s="22">
        <f t="shared" si="304"/>
        <v>12172.59</v>
      </c>
      <c r="R444" s="22">
        <f t="shared" si="305"/>
        <v>2</v>
      </c>
      <c r="S444" s="22">
        <f t="shared" si="306"/>
        <v>12172.59</v>
      </c>
      <c r="T444" s="22">
        <f t="shared" si="307"/>
        <v>0</v>
      </c>
      <c r="U444" s="85">
        <f t="shared" si="308"/>
        <v>0</v>
      </c>
    </row>
    <row r="445" spans="2:22" ht="96" x14ac:dyDescent="0.25">
      <c r="B445" s="72" t="s">
        <v>23</v>
      </c>
      <c r="C445" s="34" t="s">
        <v>1781</v>
      </c>
      <c r="D445" s="35" t="s">
        <v>1782</v>
      </c>
      <c r="E445" s="35" t="s">
        <v>1783</v>
      </c>
      <c r="F445" s="36" t="s">
        <v>43</v>
      </c>
      <c r="G445" s="37">
        <v>2</v>
      </c>
      <c r="H445" s="22">
        <v>4087.6846117461751</v>
      </c>
      <c r="I445" s="22">
        <f t="shared" si="300"/>
        <v>8175.37</v>
      </c>
      <c r="J445" s="22"/>
      <c r="K445" s="22">
        <f t="shared" si="301"/>
        <v>0</v>
      </c>
      <c r="L445" s="22">
        <v>0</v>
      </c>
      <c r="M445" s="22">
        <f t="shared" si="302"/>
        <v>0</v>
      </c>
      <c r="N445" s="22"/>
      <c r="O445" s="22">
        <f t="shared" si="303"/>
        <v>0</v>
      </c>
      <c r="P445" s="22">
        <v>2</v>
      </c>
      <c r="Q445" s="22">
        <f t="shared" si="304"/>
        <v>8175.37</v>
      </c>
      <c r="R445" s="22">
        <f t="shared" si="305"/>
        <v>2</v>
      </c>
      <c r="S445" s="22">
        <f t="shared" si="306"/>
        <v>8175.37</v>
      </c>
      <c r="T445" s="22">
        <f t="shared" si="307"/>
        <v>0</v>
      </c>
      <c r="U445" s="85">
        <f t="shared" si="308"/>
        <v>0</v>
      </c>
    </row>
    <row r="446" spans="2:22" ht="96" x14ac:dyDescent="0.25">
      <c r="B446" s="72" t="s">
        <v>23</v>
      </c>
      <c r="C446" s="34" t="s">
        <v>1784</v>
      </c>
      <c r="D446" s="35" t="s">
        <v>1785</v>
      </c>
      <c r="E446" s="35" t="s">
        <v>1786</v>
      </c>
      <c r="F446" s="36" t="s">
        <v>43</v>
      </c>
      <c r="G446" s="37">
        <v>1</v>
      </c>
      <c r="H446" s="22">
        <v>4087.6846117461751</v>
      </c>
      <c r="I446" s="22">
        <f t="shared" si="300"/>
        <v>4087.68</v>
      </c>
      <c r="J446" s="22"/>
      <c r="K446" s="22">
        <f t="shared" si="301"/>
        <v>0</v>
      </c>
      <c r="L446" s="22">
        <v>0</v>
      </c>
      <c r="M446" s="22">
        <f t="shared" si="302"/>
        <v>0</v>
      </c>
      <c r="N446" s="22"/>
      <c r="O446" s="22">
        <f t="shared" si="303"/>
        <v>0</v>
      </c>
      <c r="P446" s="22">
        <v>1</v>
      </c>
      <c r="Q446" s="22">
        <f t="shared" si="304"/>
        <v>4087.68</v>
      </c>
      <c r="R446" s="22">
        <f t="shared" si="305"/>
        <v>1</v>
      </c>
      <c r="S446" s="22">
        <f t="shared" si="306"/>
        <v>4087.68</v>
      </c>
      <c r="T446" s="22">
        <f t="shared" si="307"/>
        <v>0</v>
      </c>
      <c r="U446" s="85">
        <f t="shared" si="308"/>
        <v>0</v>
      </c>
    </row>
    <row r="447" spans="2:22" x14ac:dyDescent="0.25">
      <c r="B447" s="71"/>
      <c r="C447" s="30"/>
      <c r="D447" s="31" t="s">
        <v>1007</v>
      </c>
      <c r="E447" s="31" t="s">
        <v>1008</v>
      </c>
      <c r="F447" s="32"/>
      <c r="G447" s="33">
        <v>0</v>
      </c>
      <c r="H447" s="33"/>
      <c r="I447" s="33">
        <f>SUBTOTAL(9,I448:I451)</f>
        <v>26320.9</v>
      </c>
      <c r="J447" s="33"/>
      <c r="K447" s="33">
        <f>SUBTOTAL(9,K448:K451)</f>
        <v>0</v>
      </c>
      <c r="L447" s="33"/>
      <c r="M447" s="33">
        <f>SUBTOTAL(9,M448:M451)</f>
        <v>26320.9</v>
      </c>
      <c r="N447" s="33"/>
      <c r="O447" s="33">
        <f>SUBTOTAL(9,O448:O451)</f>
        <v>0</v>
      </c>
      <c r="P447" s="33"/>
      <c r="Q447" s="33">
        <f>SUBTOTAL(9,Q448:Q451)</f>
        <v>-26320.9</v>
      </c>
      <c r="R447" s="33"/>
      <c r="S447" s="33">
        <f>SUBTOTAL(9,S448:S451)</f>
        <v>0</v>
      </c>
      <c r="T447" s="33"/>
      <c r="U447" s="87">
        <f>SUBTOTAL(9,U448:U451)</f>
        <v>26320.9</v>
      </c>
      <c r="V447">
        <v>0</v>
      </c>
    </row>
    <row r="448" spans="2:22" ht="24" x14ac:dyDescent="0.25">
      <c r="B448" s="72" t="s">
        <v>23</v>
      </c>
      <c r="C448" s="34" t="s">
        <v>1009</v>
      </c>
      <c r="D448" s="35" t="s">
        <v>1010</v>
      </c>
      <c r="E448" s="35" t="s">
        <v>1011</v>
      </c>
      <c r="F448" s="36" t="s">
        <v>43</v>
      </c>
      <c r="G448" s="37">
        <v>0</v>
      </c>
      <c r="H448" s="22">
        <v>1879.4880000000005</v>
      </c>
      <c r="I448" s="22">
        <f t="shared" ref="I448:I451" si="309">ROUND(G448*H448,2)</f>
        <v>0</v>
      </c>
      <c r="J448" s="22"/>
      <c r="K448" s="22">
        <f t="shared" ref="K448:K451" si="310">ROUND($H448*J448,2)</f>
        <v>0</v>
      </c>
      <c r="L448" s="22">
        <v>0</v>
      </c>
      <c r="M448" s="22">
        <f t="shared" ref="M448:M451" si="311">ROUND($H448*L448,2)</f>
        <v>0</v>
      </c>
      <c r="N448" s="22">
        <v>0</v>
      </c>
      <c r="O448" s="22">
        <f t="shared" ref="O448:O451" si="312">ROUND($H448*N448,2)</f>
        <v>0</v>
      </c>
      <c r="P448" s="22">
        <v>0</v>
      </c>
      <c r="Q448" s="22">
        <f t="shared" ref="Q448:Q451" si="313">ROUND($H448*P448,2)</f>
        <v>0</v>
      </c>
      <c r="R448" s="22">
        <f t="shared" ref="R448:R451" si="314">J448+L448+N448+P448</f>
        <v>0</v>
      </c>
      <c r="S448" s="22">
        <f t="shared" ref="S448:S451" si="315">+M448+K448+O448+Q448</f>
        <v>0</v>
      </c>
      <c r="T448" s="22">
        <f t="shared" ref="T448:T451" si="316">G448-R448</f>
        <v>0</v>
      </c>
      <c r="U448" s="85">
        <f t="shared" ref="U448:U451" si="317">I448-S448</f>
        <v>0</v>
      </c>
      <c r="V448">
        <v>0</v>
      </c>
    </row>
    <row r="449" spans="2:22" ht="24" x14ac:dyDescent="0.25">
      <c r="B449" s="72" t="s">
        <v>23</v>
      </c>
      <c r="C449" s="34" t="s">
        <v>1012</v>
      </c>
      <c r="D449" s="35" t="s">
        <v>1013</v>
      </c>
      <c r="E449" s="35" t="s">
        <v>1014</v>
      </c>
      <c r="F449" s="36" t="s">
        <v>43</v>
      </c>
      <c r="G449" s="37">
        <v>48</v>
      </c>
      <c r="H449" s="22">
        <v>548.35199999999998</v>
      </c>
      <c r="I449" s="22">
        <f t="shared" si="309"/>
        <v>26320.9</v>
      </c>
      <c r="J449" s="22"/>
      <c r="K449" s="22">
        <f t="shared" si="310"/>
        <v>0</v>
      </c>
      <c r="L449" s="22">
        <v>48</v>
      </c>
      <c r="M449" s="22">
        <f t="shared" si="311"/>
        <v>26320.9</v>
      </c>
      <c r="N449" s="22"/>
      <c r="O449" s="22">
        <f t="shared" si="312"/>
        <v>0</v>
      </c>
      <c r="P449" s="22">
        <v>-48</v>
      </c>
      <c r="Q449" s="22">
        <f t="shared" si="313"/>
        <v>-26320.9</v>
      </c>
      <c r="R449" s="22">
        <f t="shared" si="314"/>
        <v>0</v>
      </c>
      <c r="S449" s="22">
        <f t="shared" si="315"/>
        <v>0</v>
      </c>
      <c r="T449" s="22">
        <f t="shared" si="316"/>
        <v>48</v>
      </c>
      <c r="U449" s="85">
        <f t="shared" si="317"/>
        <v>26320.9</v>
      </c>
      <c r="V449">
        <v>0</v>
      </c>
    </row>
    <row r="450" spans="2:22" ht="48" x14ac:dyDescent="0.25">
      <c r="B450" s="72" t="s">
        <v>23</v>
      </c>
      <c r="C450" s="34" t="s">
        <v>1015</v>
      </c>
      <c r="D450" s="35" t="s">
        <v>1016</v>
      </c>
      <c r="E450" s="35" t="s">
        <v>1017</v>
      </c>
      <c r="F450" s="36" t="s">
        <v>595</v>
      </c>
      <c r="G450" s="37">
        <v>0</v>
      </c>
      <c r="H450" s="22">
        <v>2327.8679999999999</v>
      </c>
      <c r="I450" s="22">
        <f t="shared" si="309"/>
        <v>0</v>
      </c>
      <c r="J450" s="22"/>
      <c r="K450" s="22">
        <f t="shared" si="310"/>
        <v>0</v>
      </c>
      <c r="L450" s="22">
        <v>0</v>
      </c>
      <c r="M450" s="22">
        <f t="shared" si="311"/>
        <v>0</v>
      </c>
      <c r="N450" s="22">
        <v>0</v>
      </c>
      <c r="O450" s="22">
        <f t="shared" si="312"/>
        <v>0</v>
      </c>
      <c r="P450" s="22">
        <v>0</v>
      </c>
      <c r="Q450" s="22">
        <f t="shared" si="313"/>
        <v>0</v>
      </c>
      <c r="R450" s="22">
        <f t="shared" si="314"/>
        <v>0</v>
      </c>
      <c r="S450" s="22">
        <f t="shared" si="315"/>
        <v>0</v>
      </c>
      <c r="T450" s="22">
        <f t="shared" si="316"/>
        <v>0</v>
      </c>
      <c r="U450" s="85">
        <f t="shared" si="317"/>
        <v>0</v>
      </c>
      <c r="V450">
        <v>0</v>
      </c>
    </row>
    <row r="451" spans="2:22" ht="24" x14ac:dyDescent="0.25">
      <c r="B451" s="72" t="s">
        <v>23</v>
      </c>
      <c r="C451" s="34" t="s">
        <v>1018</v>
      </c>
      <c r="D451" s="35" t="s">
        <v>1019</v>
      </c>
      <c r="E451" s="35" t="s">
        <v>1020</v>
      </c>
      <c r="F451" s="36" t="s">
        <v>43</v>
      </c>
      <c r="G451" s="37">
        <v>0</v>
      </c>
      <c r="H451" s="22">
        <v>21144.239999999998</v>
      </c>
      <c r="I451" s="22">
        <f t="shared" si="309"/>
        <v>0</v>
      </c>
      <c r="J451" s="22"/>
      <c r="K451" s="22">
        <f t="shared" si="310"/>
        <v>0</v>
      </c>
      <c r="L451" s="22">
        <v>0</v>
      </c>
      <c r="M451" s="22">
        <f t="shared" si="311"/>
        <v>0</v>
      </c>
      <c r="N451" s="22">
        <v>0</v>
      </c>
      <c r="O451" s="22">
        <f t="shared" si="312"/>
        <v>0</v>
      </c>
      <c r="P451" s="22">
        <v>0</v>
      </c>
      <c r="Q451" s="22">
        <f t="shared" si="313"/>
        <v>0</v>
      </c>
      <c r="R451" s="22">
        <f t="shared" si="314"/>
        <v>0</v>
      </c>
      <c r="S451" s="22">
        <f t="shared" si="315"/>
        <v>0</v>
      </c>
      <c r="T451" s="22">
        <f t="shared" si="316"/>
        <v>0</v>
      </c>
      <c r="U451" s="85">
        <f t="shared" si="317"/>
        <v>0</v>
      </c>
      <c r="V451">
        <v>0</v>
      </c>
    </row>
    <row r="452" spans="2:22" x14ac:dyDescent="0.25">
      <c r="B452" s="73"/>
      <c r="C452" s="38"/>
      <c r="D452" s="39" t="s">
        <v>1021</v>
      </c>
      <c r="E452" s="41" t="s">
        <v>1022</v>
      </c>
      <c r="F452" s="138"/>
      <c r="G452" s="16">
        <v>0</v>
      </c>
      <c r="H452" s="16"/>
      <c r="I452" s="16">
        <f>SUBTOTAL(9,I453:I711)</f>
        <v>2441445.1700000004</v>
      </c>
      <c r="J452" s="17"/>
      <c r="K452" s="16"/>
      <c r="L452" s="17">
        <v>0</v>
      </c>
      <c r="M452" s="16"/>
      <c r="N452" s="17">
        <v>0</v>
      </c>
      <c r="O452" s="16"/>
      <c r="P452" s="17">
        <v>0</v>
      </c>
      <c r="Q452" s="16"/>
      <c r="R452" s="16"/>
      <c r="S452" s="16"/>
      <c r="T452" s="16"/>
      <c r="U452" s="84"/>
      <c r="V452">
        <v>0</v>
      </c>
    </row>
    <row r="453" spans="2:22" x14ac:dyDescent="0.25">
      <c r="B453" s="70"/>
      <c r="C453" s="23"/>
      <c r="D453" s="24" t="s">
        <v>1023</v>
      </c>
      <c r="E453" s="28" t="s">
        <v>1024</v>
      </c>
      <c r="F453" s="29"/>
      <c r="G453" s="27">
        <v>0</v>
      </c>
      <c r="H453" s="27"/>
      <c r="I453" s="33">
        <f>SUBTOTAL(9,I454:I469)</f>
        <v>5429.67</v>
      </c>
      <c r="J453" s="27"/>
      <c r="K453" s="27"/>
      <c r="L453" s="27">
        <v>0</v>
      </c>
      <c r="M453" s="27">
        <v>0</v>
      </c>
      <c r="N453" s="27">
        <v>0</v>
      </c>
      <c r="O453" s="27"/>
      <c r="P453" s="27">
        <v>0</v>
      </c>
      <c r="Q453" s="27"/>
      <c r="R453" s="27"/>
      <c r="S453" s="27"/>
      <c r="T453" s="27"/>
      <c r="U453" s="86"/>
      <c r="V453">
        <v>0</v>
      </c>
    </row>
    <row r="454" spans="2:22" x14ac:dyDescent="0.25">
      <c r="B454" s="70"/>
      <c r="C454" s="23"/>
      <c r="D454" s="24" t="s">
        <v>1025</v>
      </c>
      <c r="E454" s="28" t="s">
        <v>1026</v>
      </c>
      <c r="F454" s="29"/>
      <c r="G454" s="27">
        <v>0</v>
      </c>
      <c r="H454" s="27"/>
      <c r="I454" s="33">
        <f>SUBTOTAL(9,I455:I459)</f>
        <v>2666.38</v>
      </c>
      <c r="J454" s="27"/>
      <c r="K454" s="33">
        <f>SUBTOTAL(9,K455:K459)</f>
        <v>0</v>
      </c>
      <c r="L454" s="27">
        <v>0</v>
      </c>
      <c r="M454" s="33">
        <f>SUBTOTAL(9,M455:M459)</f>
        <v>2666.38</v>
      </c>
      <c r="N454" s="27">
        <v>0</v>
      </c>
      <c r="O454" s="33">
        <f>SUBTOTAL(9,O455:O459)</f>
        <v>0</v>
      </c>
      <c r="P454" s="27">
        <v>0</v>
      </c>
      <c r="Q454" s="33">
        <f>SUBTOTAL(9,Q455:Q459)</f>
        <v>0</v>
      </c>
      <c r="R454" s="27"/>
      <c r="S454" s="33">
        <f>SUBTOTAL(9,S455:S459)</f>
        <v>2666.38</v>
      </c>
      <c r="T454" s="27"/>
      <c r="U454" s="87">
        <f>SUBTOTAL(9,U455:U459)</f>
        <v>0</v>
      </c>
      <c r="V454">
        <v>0</v>
      </c>
    </row>
    <row r="455" spans="2:22" ht="24" x14ac:dyDescent="0.25">
      <c r="B455" s="69" t="s">
        <v>39</v>
      </c>
      <c r="C455" s="18" t="s">
        <v>1027</v>
      </c>
      <c r="D455" s="19" t="s">
        <v>1028</v>
      </c>
      <c r="E455" s="20" t="s">
        <v>1029</v>
      </c>
      <c r="F455" s="21" t="s">
        <v>75</v>
      </c>
      <c r="G455" s="22">
        <v>22.44</v>
      </c>
      <c r="H455" s="22">
        <v>110.9758781070589</v>
      </c>
      <c r="I455" s="22">
        <f t="shared" ref="I455:I459" si="318">ROUND(G455*H455,2)</f>
        <v>2490.3000000000002</v>
      </c>
      <c r="J455" s="22"/>
      <c r="K455" s="22">
        <f t="shared" ref="K455:K459" si="319">ROUND($H455*J455,2)</f>
        <v>0</v>
      </c>
      <c r="L455" s="22">
        <v>22.44</v>
      </c>
      <c r="M455" s="22">
        <f t="shared" ref="M455:M459" si="320">ROUND($H455*L455,2)</f>
        <v>2490.3000000000002</v>
      </c>
      <c r="N455" s="22"/>
      <c r="O455" s="22">
        <f t="shared" ref="O455:O459" si="321">ROUND($H455*N455,2)</f>
        <v>0</v>
      </c>
      <c r="P455" s="22"/>
      <c r="Q455" s="22">
        <f t="shared" ref="Q455:Q459" si="322">ROUND($H455*P455,2)</f>
        <v>0</v>
      </c>
      <c r="R455" s="22">
        <f t="shared" ref="R455:R459" si="323">J455+L455+N455+P455</f>
        <v>22.44</v>
      </c>
      <c r="S455" s="22">
        <f t="shared" ref="S455:S459" si="324">+M455+K455+O455+Q455</f>
        <v>2490.3000000000002</v>
      </c>
      <c r="T455" s="22">
        <f t="shared" ref="T455:T459" si="325">G455-R455</f>
        <v>0</v>
      </c>
      <c r="U455" s="85">
        <f t="shared" ref="U455:U459" si="326">I455-S455</f>
        <v>0</v>
      </c>
      <c r="V455">
        <v>0</v>
      </c>
    </row>
    <row r="456" spans="2:22" ht="24" x14ac:dyDescent="0.25">
      <c r="B456" s="69" t="s">
        <v>39</v>
      </c>
      <c r="C456" s="18" t="s">
        <v>1030</v>
      </c>
      <c r="D456" s="19" t="s">
        <v>1031</v>
      </c>
      <c r="E456" s="20" t="s">
        <v>1032</v>
      </c>
      <c r="F456" s="21" t="s">
        <v>43</v>
      </c>
      <c r="G456" s="22">
        <v>1</v>
      </c>
      <c r="H456" s="22">
        <v>57.120000000000005</v>
      </c>
      <c r="I456" s="22">
        <f t="shared" si="318"/>
        <v>57.12</v>
      </c>
      <c r="J456" s="22"/>
      <c r="K456" s="22">
        <f t="shared" si="319"/>
        <v>0</v>
      </c>
      <c r="L456" s="22">
        <v>1</v>
      </c>
      <c r="M456" s="22">
        <f t="shared" si="320"/>
        <v>57.12</v>
      </c>
      <c r="N456" s="22"/>
      <c r="O456" s="22">
        <f t="shared" si="321"/>
        <v>0</v>
      </c>
      <c r="P456" s="22"/>
      <c r="Q456" s="22">
        <f t="shared" si="322"/>
        <v>0</v>
      </c>
      <c r="R456" s="22">
        <f t="shared" si="323"/>
        <v>1</v>
      </c>
      <c r="S456" s="22">
        <f t="shared" si="324"/>
        <v>57.12</v>
      </c>
      <c r="T456" s="22">
        <f t="shared" si="325"/>
        <v>0</v>
      </c>
      <c r="U456" s="85">
        <f t="shared" si="326"/>
        <v>0</v>
      </c>
      <c r="V456">
        <v>0</v>
      </c>
    </row>
    <row r="457" spans="2:22" ht="24" x14ac:dyDescent="0.25">
      <c r="B457" s="69" t="s">
        <v>39</v>
      </c>
      <c r="C457" s="18" t="s">
        <v>1033</v>
      </c>
      <c r="D457" s="19" t="s">
        <v>1034</v>
      </c>
      <c r="E457" s="20" t="s">
        <v>1035</v>
      </c>
      <c r="F457" s="21" t="s">
        <v>43</v>
      </c>
      <c r="G457" s="22">
        <v>1</v>
      </c>
      <c r="H457" s="22">
        <v>118.95599999999999</v>
      </c>
      <c r="I457" s="22">
        <f t="shared" si="318"/>
        <v>118.96</v>
      </c>
      <c r="J457" s="22"/>
      <c r="K457" s="22">
        <f t="shared" si="319"/>
        <v>0</v>
      </c>
      <c r="L457" s="22">
        <v>1</v>
      </c>
      <c r="M457" s="22">
        <f t="shared" si="320"/>
        <v>118.96</v>
      </c>
      <c r="N457" s="22"/>
      <c r="O457" s="22">
        <f t="shared" si="321"/>
        <v>0</v>
      </c>
      <c r="P457" s="22"/>
      <c r="Q457" s="22">
        <f t="shared" si="322"/>
        <v>0</v>
      </c>
      <c r="R457" s="22">
        <f t="shared" si="323"/>
        <v>1</v>
      </c>
      <c r="S457" s="22">
        <f t="shared" si="324"/>
        <v>118.96</v>
      </c>
      <c r="T457" s="22">
        <f t="shared" si="325"/>
        <v>0</v>
      </c>
      <c r="U457" s="85">
        <f t="shared" si="326"/>
        <v>0</v>
      </c>
      <c r="V457">
        <v>0</v>
      </c>
    </row>
    <row r="458" spans="2:22" ht="24" x14ac:dyDescent="0.25">
      <c r="B458" s="69" t="s">
        <v>39</v>
      </c>
      <c r="C458" s="18" t="s">
        <v>1036</v>
      </c>
      <c r="D458" s="19" t="s">
        <v>1037</v>
      </c>
      <c r="E458" s="20" t="s">
        <v>1038</v>
      </c>
      <c r="F458" s="21" t="s">
        <v>47</v>
      </c>
      <c r="G458" s="22">
        <v>0</v>
      </c>
      <c r="H458" s="22">
        <v>367.57015834344145</v>
      </c>
      <c r="I458" s="22">
        <f t="shared" si="318"/>
        <v>0</v>
      </c>
      <c r="J458" s="22"/>
      <c r="K458" s="22">
        <f t="shared" si="319"/>
        <v>0</v>
      </c>
      <c r="L458" s="22"/>
      <c r="M458" s="22">
        <f t="shared" si="320"/>
        <v>0</v>
      </c>
      <c r="N458" s="22"/>
      <c r="O458" s="22">
        <f t="shared" si="321"/>
        <v>0</v>
      </c>
      <c r="P458" s="22"/>
      <c r="Q458" s="22">
        <f t="shared" si="322"/>
        <v>0</v>
      </c>
      <c r="R458" s="22">
        <f t="shared" si="323"/>
        <v>0</v>
      </c>
      <c r="S458" s="22">
        <f t="shared" si="324"/>
        <v>0</v>
      </c>
      <c r="T458" s="22">
        <f t="shared" si="325"/>
        <v>0</v>
      </c>
      <c r="U458" s="85">
        <f t="shared" si="326"/>
        <v>0</v>
      </c>
      <c r="V458">
        <v>0</v>
      </c>
    </row>
    <row r="459" spans="2:22" x14ac:dyDescent="0.25">
      <c r="B459" s="72" t="s">
        <v>134</v>
      </c>
      <c r="C459" s="18" t="s">
        <v>1039</v>
      </c>
      <c r="D459" s="19" t="s">
        <v>1040</v>
      </c>
      <c r="E459" s="20" t="s">
        <v>111</v>
      </c>
      <c r="F459" s="21" t="s">
        <v>595</v>
      </c>
      <c r="G459" s="22">
        <v>0</v>
      </c>
      <c r="H459" s="22">
        <v>53.052</v>
      </c>
      <c r="I459" s="22">
        <f t="shared" si="318"/>
        <v>0</v>
      </c>
      <c r="J459" s="22"/>
      <c r="K459" s="22">
        <f t="shared" si="319"/>
        <v>0</v>
      </c>
      <c r="L459" s="22"/>
      <c r="M459" s="22">
        <f t="shared" si="320"/>
        <v>0</v>
      </c>
      <c r="N459" s="22"/>
      <c r="O459" s="22">
        <f t="shared" si="321"/>
        <v>0</v>
      </c>
      <c r="P459" s="22"/>
      <c r="Q459" s="22">
        <f t="shared" si="322"/>
        <v>0</v>
      </c>
      <c r="R459" s="22">
        <f t="shared" si="323"/>
        <v>0</v>
      </c>
      <c r="S459" s="22">
        <f t="shared" si="324"/>
        <v>0</v>
      </c>
      <c r="T459" s="22">
        <f t="shared" si="325"/>
        <v>0</v>
      </c>
      <c r="U459" s="85">
        <f t="shared" si="326"/>
        <v>0</v>
      </c>
      <c r="V459">
        <v>0</v>
      </c>
    </row>
    <row r="460" spans="2:22" x14ac:dyDescent="0.25">
      <c r="B460" s="70"/>
      <c r="C460" s="23"/>
      <c r="D460" s="24" t="s">
        <v>1041</v>
      </c>
      <c r="E460" s="28" t="s">
        <v>1042</v>
      </c>
      <c r="F460" s="29"/>
      <c r="G460" s="46">
        <v>0</v>
      </c>
      <c r="H460" s="27"/>
      <c r="I460" s="33">
        <f>SUBTOTAL(9,I461)</f>
        <v>2763.29</v>
      </c>
      <c r="J460" s="27"/>
      <c r="K460" s="33">
        <f>SUBTOTAL(9,K461)</f>
        <v>0</v>
      </c>
      <c r="L460" s="27"/>
      <c r="M460" s="33">
        <f>SUBTOTAL(9,M461)</f>
        <v>0</v>
      </c>
      <c r="N460" s="27"/>
      <c r="O460" s="33">
        <f>SUBTOTAL(9,O461)</f>
        <v>2763.29</v>
      </c>
      <c r="P460" s="27"/>
      <c r="Q460" s="33">
        <f>SUBTOTAL(9,Q461)</f>
        <v>0</v>
      </c>
      <c r="R460" s="27"/>
      <c r="S460" s="33">
        <f>SUBTOTAL(9,S461)</f>
        <v>2763.29</v>
      </c>
      <c r="T460" s="27"/>
      <c r="U460" s="87">
        <f>SUBTOTAL(9,U461)</f>
        <v>0</v>
      </c>
      <c r="V460">
        <v>0</v>
      </c>
    </row>
    <row r="461" spans="2:22" ht="24" x14ac:dyDescent="0.25">
      <c r="B461" s="69" t="s">
        <v>39</v>
      </c>
      <c r="C461" s="18" t="s">
        <v>1043</v>
      </c>
      <c r="D461" s="19" t="s">
        <v>1044</v>
      </c>
      <c r="E461" s="20" t="s">
        <v>1045</v>
      </c>
      <c r="F461" s="21" t="s">
        <v>75</v>
      </c>
      <c r="G461" s="22">
        <v>68.51348355779642</v>
      </c>
      <c r="H461" s="22">
        <v>40.332031835294913</v>
      </c>
      <c r="I461" s="22">
        <f>ROUND(G461*H461,2)</f>
        <v>2763.29</v>
      </c>
      <c r="J461" s="22"/>
      <c r="K461" s="22">
        <f>ROUND($H461*J461,2)</f>
        <v>0</v>
      </c>
      <c r="L461" s="22"/>
      <c r="M461" s="22">
        <f>ROUND($H461*L461,2)</f>
        <v>0</v>
      </c>
      <c r="N461" s="22">
        <v>68.51348355779642</v>
      </c>
      <c r="O461" s="22">
        <f>ROUND($H461*N461,2)</f>
        <v>2763.29</v>
      </c>
      <c r="P461" s="22"/>
      <c r="Q461" s="22">
        <f>ROUND($H461*P461,2)</f>
        <v>0</v>
      </c>
      <c r="R461" s="22">
        <f>J461+L461+N461+P461</f>
        <v>68.51348355779642</v>
      </c>
      <c r="S461" s="22">
        <f>+M461+K461+O461+Q461</f>
        <v>2763.29</v>
      </c>
      <c r="T461" s="22">
        <f>G461-R461</f>
        <v>0</v>
      </c>
      <c r="U461" s="85">
        <f>I461-S461</f>
        <v>0</v>
      </c>
      <c r="V461">
        <v>0</v>
      </c>
    </row>
    <row r="462" spans="2:22" x14ac:dyDescent="0.25">
      <c r="B462" s="70"/>
      <c r="C462" s="23"/>
      <c r="D462" s="24" t="s">
        <v>1046</v>
      </c>
      <c r="E462" s="28" t="s">
        <v>968</v>
      </c>
      <c r="F462" s="29"/>
      <c r="G462" s="46">
        <v>0</v>
      </c>
      <c r="H462" s="27"/>
      <c r="I462" s="33">
        <f>SUBTOTAL(9,I463:I469)</f>
        <v>0</v>
      </c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86"/>
      <c r="V462">
        <v>0</v>
      </c>
    </row>
    <row r="463" spans="2:22" x14ac:dyDescent="0.25">
      <c r="B463" s="70"/>
      <c r="C463" s="23"/>
      <c r="D463" s="24" t="s">
        <v>1047</v>
      </c>
      <c r="E463" s="28" t="s">
        <v>1048</v>
      </c>
      <c r="F463" s="29"/>
      <c r="G463" s="46">
        <v>0</v>
      </c>
      <c r="H463" s="27"/>
      <c r="I463" s="33">
        <f>SUBTOTAL(9,I464:I466)</f>
        <v>0</v>
      </c>
      <c r="J463" s="27"/>
      <c r="K463" s="33">
        <f>SUBTOTAL(9,K464:K466)</f>
        <v>0</v>
      </c>
      <c r="L463" s="27"/>
      <c r="M463" s="33">
        <f>SUBTOTAL(9,M464:M466)</f>
        <v>0</v>
      </c>
      <c r="N463" s="27"/>
      <c r="O463" s="33">
        <f>SUBTOTAL(9,O464:O466)</f>
        <v>0</v>
      </c>
      <c r="P463" s="27"/>
      <c r="Q463" s="33">
        <f>SUBTOTAL(9,Q464:Q466)</f>
        <v>0</v>
      </c>
      <c r="R463" s="27"/>
      <c r="S463" s="33">
        <f>SUBTOTAL(9,S464:S466)</f>
        <v>0</v>
      </c>
      <c r="T463" s="27"/>
      <c r="U463" s="87">
        <f>SUBTOTAL(9,U464:U466)</f>
        <v>0</v>
      </c>
      <c r="V463">
        <v>0</v>
      </c>
    </row>
    <row r="464" spans="2:22" ht="24" x14ac:dyDescent="0.25">
      <c r="B464" s="69" t="s">
        <v>39</v>
      </c>
      <c r="C464" s="18" t="s">
        <v>1049</v>
      </c>
      <c r="D464" s="19" t="s">
        <v>1050</v>
      </c>
      <c r="E464" s="20" t="s">
        <v>1051</v>
      </c>
      <c r="F464" s="21" t="s">
        <v>43</v>
      </c>
      <c r="G464" s="22">
        <v>0</v>
      </c>
      <c r="H464" s="22">
        <v>3145.5840000000003</v>
      </c>
      <c r="I464" s="22">
        <f t="shared" ref="I464:I466" si="327">ROUND(G464*H464,2)</f>
        <v>0</v>
      </c>
      <c r="J464" s="22"/>
      <c r="K464" s="22">
        <f t="shared" ref="K464:K466" si="328">ROUND($H464*J464,2)</f>
        <v>0</v>
      </c>
      <c r="L464" s="22"/>
      <c r="M464" s="22">
        <f t="shared" ref="M464:M466" si="329">ROUND($H464*L464,2)</f>
        <v>0</v>
      </c>
      <c r="N464" s="22"/>
      <c r="O464" s="22">
        <f t="shared" ref="O464:O466" si="330">ROUND($H464*N464,2)</f>
        <v>0</v>
      </c>
      <c r="P464" s="22"/>
      <c r="Q464" s="22">
        <f t="shared" ref="Q464:Q466" si="331">ROUND($H464*P464,2)</f>
        <v>0</v>
      </c>
      <c r="R464" s="22">
        <f t="shared" ref="R464:R466" si="332">J464+L464+N464+P464</f>
        <v>0</v>
      </c>
      <c r="S464" s="22">
        <f t="shared" ref="S464:S466" si="333">+M464+K464+O464+Q464</f>
        <v>0</v>
      </c>
      <c r="T464" s="22">
        <f t="shared" ref="T464:T466" si="334">G464-R464</f>
        <v>0</v>
      </c>
      <c r="U464" s="85">
        <f t="shared" ref="U464:U466" si="335">I464-S464</f>
        <v>0</v>
      </c>
      <c r="V464">
        <v>0</v>
      </c>
    </row>
    <row r="465" spans="2:22" ht="24" x14ac:dyDescent="0.25">
      <c r="B465" s="69" t="s">
        <v>39</v>
      </c>
      <c r="C465" s="18" t="s">
        <v>1052</v>
      </c>
      <c r="D465" s="19" t="s">
        <v>1053</v>
      </c>
      <c r="E465" s="20" t="s">
        <v>1054</v>
      </c>
      <c r="F465" s="21" t="s">
        <v>43</v>
      </c>
      <c r="G465" s="22">
        <v>0</v>
      </c>
      <c r="H465" s="22">
        <v>138.084</v>
      </c>
      <c r="I465" s="22">
        <f t="shared" si="327"/>
        <v>0</v>
      </c>
      <c r="J465" s="22"/>
      <c r="K465" s="22">
        <f t="shared" si="328"/>
        <v>0</v>
      </c>
      <c r="L465" s="22"/>
      <c r="M465" s="22">
        <f t="shared" si="329"/>
        <v>0</v>
      </c>
      <c r="N465" s="22"/>
      <c r="O465" s="22">
        <f t="shared" si="330"/>
        <v>0</v>
      </c>
      <c r="P465" s="22"/>
      <c r="Q465" s="22">
        <f t="shared" si="331"/>
        <v>0</v>
      </c>
      <c r="R465" s="22">
        <f t="shared" si="332"/>
        <v>0</v>
      </c>
      <c r="S465" s="22">
        <f t="shared" si="333"/>
        <v>0</v>
      </c>
      <c r="T465" s="22">
        <f t="shared" si="334"/>
        <v>0</v>
      </c>
      <c r="U465" s="85">
        <f t="shared" si="335"/>
        <v>0</v>
      </c>
      <c r="V465">
        <v>0</v>
      </c>
    </row>
    <row r="466" spans="2:22" ht="24" x14ac:dyDescent="0.25">
      <c r="B466" s="69" t="s">
        <v>39</v>
      </c>
      <c r="C466" s="18" t="s">
        <v>1055</v>
      </c>
      <c r="D466" s="19" t="s">
        <v>1056</v>
      </c>
      <c r="E466" s="20" t="s">
        <v>1057</v>
      </c>
      <c r="F466" s="21" t="s">
        <v>43</v>
      </c>
      <c r="G466" s="22">
        <v>0</v>
      </c>
      <c r="H466" s="22">
        <v>370.32000000000005</v>
      </c>
      <c r="I466" s="22">
        <f t="shared" si="327"/>
        <v>0</v>
      </c>
      <c r="J466" s="22"/>
      <c r="K466" s="22">
        <f t="shared" si="328"/>
        <v>0</v>
      </c>
      <c r="L466" s="22"/>
      <c r="M466" s="22">
        <f t="shared" si="329"/>
        <v>0</v>
      </c>
      <c r="N466" s="22"/>
      <c r="O466" s="22">
        <f t="shared" si="330"/>
        <v>0</v>
      </c>
      <c r="P466" s="22"/>
      <c r="Q466" s="22">
        <f t="shared" si="331"/>
        <v>0</v>
      </c>
      <c r="R466" s="22">
        <f t="shared" si="332"/>
        <v>0</v>
      </c>
      <c r="S466" s="22">
        <f t="shared" si="333"/>
        <v>0</v>
      </c>
      <c r="T466" s="22">
        <f t="shared" si="334"/>
        <v>0</v>
      </c>
      <c r="U466" s="85">
        <f t="shared" si="335"/>
        <v>0</v>
      </c>
      <c r="V466">
        <v>0</v>
      </c>
    </row>
    <row r="467" spans="2:22" x14ac:dyDescent="0.25">
      <c r="B467" s="70"/>
      <c r="C467" s="23"/>
      <c r="D467" s="24" t="s">
        <v>1058</v>
      </c>
      <c r="E467" s="28" t="s">
        <v>1059</v>
      </c>
      <c r="F467" s="29"/>
      <c r="G467" s="46">
        <v>0</v>
      </c>
      <c r="H467" s="27"/>
      <c r="I467" s="27">
        <f>SUBTOTAL(9,I468:I469)</f>
        <v>0</v>
      </c>
      <c r="J467" s="27"/>
      <c r="K467" s="33">
        <f>SUBTOTAL(9,K468:K469)</f>
        <v>0</v>
      </c>
      <c r="L467" s="27"/>
      <c r="M467" s="33">
        <f>SUBTOTAL(9,M468:M469)</f>
        <v>0</v>
      </c>
      <c r="N467" s="27"/>
      <c r="O467" s="33">
        <f>SUBTOTAL(9,O468:O469)</f>
        <v>0</v>
      </c>
      <c r="P467" s="27"/>
      <c r="Q467" s="33">
        <f>SUBTOTAL(9,Q468:Q469)</f>
        <v>0</v>
      </c>
      <c r="R467" s="27"/>
      <c r="S467" s="33">
        <f>SUBTOTAL(9,S468:S469)</f>
        <v>0</v>
      </c>
      <c r="T467" s="27"/>
      <c r="U467" s="87">
        <f>SUBTOTAL(9,U468:U469)</f>
        <v>0</v>
      </c>
      <c r="V467">
        <v>0</v>
      </c>
    </row>
    <row r="468" spans="2:22" ht="24" x14ac:dyDescent="0.25">
      <c r="B468" s="69" t="s">
        <v>39</v>
      </c>
      <c r="C468" s="18" t="s">
        <v>1060</v>
      </c>
      <c r="D468" s="19" t="s">
        <v>1061</v>
      </c>
      <c r="E468" s="20" t="s">
        <v>1062</v>
      </c>
      <c r="F468" s="21" t="s">
        <v>43</v>
      </c>
      <c r="G468" s="22">
        <v>0</v>
      </c>
      <c r="H468" s="22">
        <v>298.11599999999999</v>
      </c>
      <c r="I468" s="22">
        <f t="shared" ref="I468:I469" si="336">ROUND(G468*H468,2)</f>
        <v>0</v>
      </c>
      <c r="J468" s="22"/>
      <c r="K468" s="22">
        <f t="shared" ref="K468:K469" si="337">ROUND($H468*J468,2)</f>
        <v>0</v>
      </c>
      <c r="L468" s="22"/>
      <c r="M468" s="22">
        <f t="shared" ref="M468:M469" si="338">ROUND($H468*L468,2)</f>
        <v>0</v>
      </c>
      <c r="N468" s="22"/>
      <c r="O468" s="22">
        <f t="shared" ref="O468:O469" si="339">ROUND($H468*N468,2)</f>
        <v>0</v>
      </c>
      <c r="P468" s="22"/>
      <c r="Q468" s="22">
        <f t="shared" ref="Q468:Q469" si="340">ROUND($H468*P468,2)</f>
        <v>0</v>
      </c>
      <c r="R468" s="22">
        <f t="shared" ref="R468:R469" si="341">J468+L468+N468+P468</f>
        <v>0</v>
      </c>
      <c r="S468" s="22">
        <f t="shared" ref="S468:S469" si="342">+M468+K468+O468+Q468</f>
        <v>0</v>
      </c>
      <c r="T468" s="22">
        <f t="shared" ref="T468:T469" si="343">G468-R468</f>
        <v>0</v>
      </c>
      <c r="U468" s="85">
        <f t="shared" ref="U468:U469" si="344">I468-S468</f>
        <v>0</v>
      </c>
      <c r="V468">
        <v>0</v>
      </c>
    </row>
    <row r="469" spans="2:22" ht="24" x14ac:dyDescent="0.25">
      <c r="B469" s="69" t="s">
        <v>39</v>
      </c>
      <c r="C469" s="18" t="s">
        <v>1063</v>
      </c>
      <c r="D469" s="19" t="s">
        <v>1064</v>
      </c>
      <c r="E469" s="20" t="s">
        <v>1065</v>
      </c>
      <c r="F469" s="21" t="s">
        <v>43</v>
      </c>
      <c r="G469" s="22">
        <v>0</v>
      </c>
      <c r="H469" s="22">
        <v>124.404</v>
      </c>
      <c r="I469" s="22">
        <f t="shared" si="336"/>
        <v>0</v>
      </c>
      <c r="J469" s="22"/>
      <c r="K469" s="22">
        <f t="shared" si="337"/>
        <v>0</v>
      </c>
      <c r="L469" s="22"/>
      <c r="M469" s="22">
        <f t="shared" si="338"/>
        <v>0</v>
      </c>
      <c r="N469" s="22"/>
      <c r="O469" s="22">
        <f t="shared" si="339"/>
        <v>0</v>
      </c>
      <c r="P469" s="22"/>
      <c r="Q469" s="22">
        <f t="shared" si="340"/>
        <v>0</v>
      </c>
      <c r="R469" s="22">
        <f t="shared" si="341"/>
        <v>0</v>
      </c>
      <c r="S469" s="22">
        <f t="shared" si="342"/>
        <v>0</v>
      </c>
      <c r="T469" s="22">
        <f t="shared" si="343"/>
        <v>0</v>
      </c>
      <c r="U469" s="85">
        <f t="shared" si="344"/>
        <v>0</v>
      </c>
      <c r="V469">
        <v>0</v>
      </c>
    </row>
    <row r="470" spans="2:22" x14ac:dyDescent="0.25">
      <c r="B470" s="70"/>
      <c r="C470" s="23"/>
      <c r="D470" s="24" t="s">
        <v>1066</v>
      </c>
      <c r="E470" s="28" t="s">
        <v>1067</v>
      </c>
      <c r="F470" s="29"/>
      <c r="G470" s="46">
        <v>0</v>
      </c>
      <c r="H470" s="27"/>
      <c r="I470" s="27">
        <f>SUBTOTAL(9,I471:I478)</f>
        <v>3796.47</v>
      </c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86"/>
      <c r="V470">
        <v>0</v>
      </c>
    </row>
    <row r="471" spans="2:22" x14ac:dyDescent="0.25">
      <c r="B471" s="70"/>
      <c r="C471" s="23"/>
      <c r="D471" s="24" t="s">
        <v>1068</v>
      </c>
      <c r="E471" s="28" t="s">
        <v>1026</v>
      </c>
      <c r="F471" s="29"/>
      <c r="G471" s="46">
        <v>0</v>
      </c>
      <c r="H471" s="27"/>
      <c r="I471" s="27">
        <f>SUBTOTAL(9,I472:I476)</f>
        <v>3796.47</v>
      </c>
      <c r="J471" s="27"/>
      <c r="K471" s="33">
        <f>SUBTOTAL(9,K472:K476)</f>
        <v>0</v>
      </c>
      <c r="L471" s="27"/>
      <c r="M471" s="33">
        <f>SUBTOTAL(9,M472:M476)</f>
        <v>3796.33</v>
      </c>
      <c r="N471" s="27"/>
      <c r="O471" s="33">
        <f>SUBTOTAL(9,O472:O476)</f>
        <v>0</v>
      </c>
      <c r="P471" s="27"/>
      <c r="Q471" s="33">
        <f>SUBTOTAL(9,Q472:Q476)</f>
        <v>0</v>
      </c>
      <c r="R471" s="27"/>
      <c r="S471" s="33">
        <f>SUBTOTAL(9,S472:S476)</f>
        <v>3796.33</v>
      </c>
      <c r="T471" s="27"/>
      <c r="U471" s="87">
        <f>SUBTOTAL(9,U472:U476)</f>
        <v>0.13999999999987267</v>
      </c>
      <c r="V471">
        <v>0</v>
      </c>
    </row>
    <row r="472" spans="2:22" ht="24" x14ac:dyDescent="0.25">
      <c r="B472" s="69" t="s">
        <v>39</v>
      </c>
      <c r="C472" s="18" t="s">
        <v>1027</v>
      </c>
      <c r="D472" s="19" t="s">
        <v>1069</v>
      </c>
      <c r="E472" s="44" t="s">
        <v>1070</v>
      </c>
      <c r="F472" s="45" t="s">
        <v>75</v>
      </c>
      <c r="G472" s="22">
        <v>29.45</v>
      </c>
      <c r="H472" s="22">
        <v>110.9758781070589</v>
      </c>
      <c r="I472" s="22">
        <f t="shared" ref="I472:I476" si="345">ROUND(G472*H472,2)</f>
        <v>3268.24</v>
      </c>
      <c r="J472" s="22"/>
      <c r="K472" s="22">
        <f t="shared" ref="K472:K476" si="346">ROUND($H472*J472,2)</f>
        <v>0</v>
      </c>
      <c r="L472" s="22">
        <v>29.448778020456359</v>
      </c>
      <c r="M472" s="22">
        <f t="shared" ref="M472:M476" si="347">ROUND($H472*L472,2)</f>
        <v>3268.1</v>
      </c>
      <c r="N472" s="22"/>
      <c r="O472" s="22">
        <f t="shared" ref="O472:O476" si="348">ROUND($H472*N472,2)</f>
        <v>0</v>
      </c>
      <c r="P472" s="22"/>
      <c r="Q472" s="22">
        <f t="shared" ref="Q472:Q476" si="349">ROUND($H472*P472,2)</f>
        <v>0</v>
      </c>
      <c r="R472" s="22">
        <f t="shared" ref="R472:R476" si="350">J472+L472+N472+P472</f>
        <v>29.448778020456359</v>
      </c>
      <c r="S472" s="22">
        <f t="shared" ref="S472:S476" si="351">+M472+K472+O472+Q472</f>
        <v>3268.1</v>
      </c>
      <c r="T472" s="22">
        <f t="shared" ref="T472:T476" si="352">G472-R472</f>
        <v>1.2219795436401171E-3</v>
      </c>
      <c r="U472" s="85">
        <f t="shared" ref="U472:U476" si="353">I472-S472</f>
        <v>0.13999999999987267</v>
      </c>
      <c r="V472">
        <v>0</v>
      </c>
    </row>
    <row r="473" spans="2:22" ht="24" x14ac:dyDescent="0.25">
      <c r="B473" s="69" t="s">
        <v>39</v>
      </c>
      <c r="C473" s="18" t="s">
        <v>1030</v>
      </c>
      <c r="D473" s="19" t="s">
        <v>1071</v>
      </c>
      <c r="E473" s="20" t="s">
        <v>1032</v>
      </c>
      <c r="F473" s="21" t="s">
        <v>43</v>
      </c>
      <c r="G473" s="22">
        <v>3</v>
      </c>
      <c r="H473" s="22">
        <v>57.120000000000005</v>
      </c>
      <c r="I473" s="22">
        <f t="shared" si="345"/>
        <v>171.36</v>
      </c>
      <c r="J473" s="22"/>
      <c r="K473" s="22">
        <f t="shared" si="346"/>
        <v>0</v>
      </c>
      <c r="L473" s="22">
        <v>3</v>
      </c>
      <c r="M473" s="22">
        <f t="shared" si="347"/>
        <v>171.36</v>
      </c>
      <c r="N473" s="22"/>
      <c r="O473" s="22">
        <f t="shared" si="348"/>
        <v>0</v>
      </c>
      <c r="P473" s="22"/>
      <c r="Q473" s="22">
        <f t="shared" si="349"/>
        <v>0</v>
      </c>
      <c r="R473" s="22">
        <f t="shared" si="350"/>
        <v>3</v>
      </c>
      <c r="S473" s="22">
        <f t="shared" si="351"/>
        <v>171.36</v>
      </c>
      <c r="T473" s="22">
        <f t="shared" si="352"/>
        <v>0</v>
      </c>
      <c r="U473" s="85">
        <f t="shared" si="353"/>
        <v>0</v>
      </c>
      <c r="V473">
        <v>0</v>
      </c>
    </row>
    <row r="474" spans="2:22" ht="24" x14ac:dyDescent="0.25">
      <c r="B474" s="69" t="s">
        <v>39</v>
      </c>
      <c r="C474" s="18" t="s">
        <v>1033</v>
      </c>
      <c r="D474" s="19" t="s">
        <v>1072</v>
      </c>
      <c r="E474" s="20" t="s">
        <v>1035</v>
      </c>
      <c r="F474" s="21" t="s">
        <v>43</v>
      </c>
      <c r="G474" s="22">
        <v>3</v>
      </c>
      <c r="H474" s="22">
        <v>118.956</v>
      </c>
      <c r="I474" s="22">
        <f t="shared" si="345"/>
        <v>356.87</v>
      </c>
      <c r="J474" s="22"/>
      <c r="K474" s="22">
        <f t="shared" si="346"/>
        <v>0</v>
      </c>
      <c r="L474" s="22">
        <v>3</v>
      </c>
      <c r="M474" s="22">
        <f t="shared" si="347"/>
        <v>356.87</v>
      </c>
      <c r="N474" s="22"/>
      <c r="O474" s="22">
        <f t="shared" si="348"/>
        <v>0</v>
      </c>
      <c r="P474" s="22"/>
      <c r="Q474" s="22">
        <f t="shared" si="349"/>
        <v>0</v>
      </c>
      <c r="R474" s="22">
        <f t="shared" si="350"/>
        <v>3</v>
      </c>
      <c r="S474" s="22">
        <f t="shared" si="351"/>
        <v>356.87</v>
      </c>
      <c r="T474" s="22">
        <f t="shared" si="352"/>
        <v>0</v>
      </c>
      <c r="U474" s="85">
        <f t="shared" si="353"/>
        <v>0</v>
      </c>
      <c r="V474">
        <v>0</v>
      </c>
    </row>
    <row r="475" spans="2:22" ht="24" x14ac:dyDescent="0.25">
      <c r="B475" s="69" t="s">
        <v>39</v>
      </c>
      <c r="C475" s="18" t="s">
        <v>1036</v>
      </c>
      <c r="D475" s="19" t="s">
        <v>1073</v>
      </c>
      <c r="E475" s="20" t="s">
        <v>1038</v>
      </c>
      <c r="F475" s="21" t="s">
        <v>47</v>
      </c>
      <c r="G475" s="22">
        <v>0</v>
      </c>
      <c r="H475" s="22">
        <v>367.57764592067969</v>
      </c>
      <c r="I475" s="22">
        <f t="shared" si="345"/>
        <v>0</v>
      </c>
      <c r="J475" s="22"/>
      <c r="K475" s="22">
        <f t="shared" si="346"/>
        <v>0</v>
      </c>
      <c r="L475" s="22"/>
      <c r="M475" s="22">
        <f t="shared" si="347"/>
        <v>0</v>
      </c>
      <c r="N475" s="22"/>
      <c r="O475" s="22">
        <f t="shared" si="348"/>
        <v>0</v>
      </c>
      <c r="P475" s="22"/>
      <c r="Q475" s="22">
        <f t="shared" si="349"/>
        <v>0</v>
      </c>
      <c r="R475" s="22">
        <f t="shared" si="350"/>
        <v>0</v>
      </c>
      <c r="S475" s="22">
        <f t="shared" si="351"/>
        <v>0</v>
      </c>
      <c r="T475" s="22">
        <f t="shared" si="352"/>
        <v>0</v>
      </c>
      <c r="U475" s="85">
        <f t="shared" si="353"/>
        <v>0</v>
      </c>
      <c r="V475">
        <v>0</v>
      </c>
    </row>
    <row r="476" spans="2:22" x14ac:dyDescent="0.25">
      <c r="B476" s="72" t="s">
        <v>134</v>
      </c>
      <c r="C476" s="18" t="s">
        <v>1039</v>
      </c>
      <c r="D476" s="19" t="s">
        <v>1074</v>
      </c>
      <c r="E476" s="20" t="s">
        <v>111</v>
      </c>
      <c r="F476" s="21" t="s">
        <v>595</v>
      </c>
      <c r="G476" s="22">
        <v>0</v>
      </c>
      <c r="H476" s="22">
        <v>53.052</v>
      </c>
      <c r="I476" s="22">
        <f t="shared" si="345"/>
        <v>0</v>
      </c>
      <c r="J476" s="22"/>
      <c r="K476" s="22">
        <f t="shared" si="346"/>
        <v>0</v>
      </c>
      <c r="L476" s="22"/>
      <c r="M476" s="22">
        <f t="shared" si="347"/>
        <v>0</v>
      </c>
      <c r="N476" s="22"/>
      <c r="O476" s="22">
        <f t="shared" si="348"/>
        <v>0</v>
      </c>
      <c r="P476" s="22"/>
      <c r="Q476" s="22">
        <f t="shared" si="349"/>
        <v>0</v>
      </c>
      <c r="R476" s="22">
        <f t="shared" si="350"/>
        <v>0</v>
      </c>
      <c r="S476" s="22">
        <f t="shared" si="351"/>
        <v>0</v>
      </c>
      <c r="T476" s="22">
        <f t="shared" si="352"/>
        <v>0</v>
      </c>
      <c r="U476" s="85">
        <f t="shared" si="353"/>
        <v>0</v>
      </c>
      <c r="V476">
        <v>0</v>
      </c>
    </row>
    <row r="477" spans="2:22" x14ac:dyDescent="0.25">
      <c r="B477" s="70"/>
      <c r="C477" s="23"/>
      <c r="D477" s="24" t="s">
        <v>1075</v>
      </c>
      <c r="E477" s="28" t="s">
        <v>1042</v>
      </c>
      <c r="F477" s="29"/>
      <c r="G477" s="46">
        <v>0</v>
      </c>
      <c r="H477" s="27"/>
      <c r="I477" s="27">
        <f>SUBTOTAL(9,I478:I478)</f>
        <v>0</v>
      </c>
      <c r="J477" s="27"/>
      <c r="K477" s="33">
        <f>SUBTOTAL(9,K478)</f>
        <v>0</v>
      </c>
      <c r="L477" s="27"/>
      <c r="M477" s="33">
        <f>SUBTOTAL(9,M478)</f>
        <v>0</v>
      </c>
      <c r="N477" s="27"/>
      <c r="O477" s="33">
        <f>SUBTOTAL(9,O478)</f>
        <v>0</v>
      </c>
      <c r="P477" s="27"/>
      <c r="Q477" s="33">
        <f>SUBTOTAL(9,Q478)</f>
        <v>0</v>
      </c>
      <c r="R477" s="27"/>
      <c r="S477" s="33">
        <f>SUBTOTAL(9,S478)</f>
        <v>0</v>
      </c>
      <c r="T477" s="27"/>
      <c r="U477" s="87">
        <f>SUBTOTAL(9,U478)</f>
        <v>0</v>
      </c>
      <c r="V477">
        <v>0</v>
      </c>
    </row>
    <row r="478" spans="2:22" ht="24" x14ac:dyDescent="0.25">
      <c r="B478" s="69" t="s">
        <v>39</v>
      </c>
      <c r="C478" s="18" t="s">
        <v>1076</v>
      </c>
      <c r="D478" s="19" t="s">
        <v>1077</v>
      </c>
      <c r="E478" s="20" t="s">
        <v>1078</v>
      </c>
      <c r="F478" s="21" t="s">
        <v>75</v>
      </c>
      <c r="G478" s="22">
        <v>0</v>
      </c>
      <c r="H478" s="22">
        <v>75.275970476184582</v>
      </c>
      <c r="I478" s="22">
        <f>ROUND(G478*H478,2)</f>
        <v>0</v>
      </c>
      <c r="J478" s="22"/>
      <c r="K478" s="22">
        <f>ROUND($H478*J478,2)</f>
        <v>0</v>
      </c>
      <c r="L478" s="22"/>
      <c r="M478" s="22">
        <f>ROUND($H478*L478,2)</f>
        <v>0</v>
      </c>
      <c r="N478" s="22"/>
      <c r="O478" s="22">
        <f>ROUND($H478*N478,2)</f>
        <v>0</v>
      </c>
      <c r="P478" s="22"/>
      <c r="Q478" s="22">
        <f>ROUND($H478*P478,2)</f>
        <v>0</v>
      </c>
      <c r="R478" s="22">
        <f>J478+L478+N478+P478</f>
        <v>0</v>
      </c>
      <c r="S478" s="22">
        <f>+M478+K478+O478+Q478</f>
        <v>0</v>
      </c>
      <c r="T478" s="22">
        <f>G478-R478</f>
        <v>0</v>
      </c>
      <c r="U478" s="85">
        <f>I478-S478</f>
        <v>0</v>
      </c>
      <c r="V478">
        <v>0</v>
      </c>
    </row>
    <row r="479" spans="2:22" x14ac:dyDescent="0.25">
      <c r="B479" s="70"/>
      <c r="C479" s="23"/>
      <c r="D479" s="24" t="s">
        <v>1079</v>
      </c>
      <c r="E479" s="25" t="s">
        <v>1080</v>
      </c>
      <c r="F479" s="26"/>
      <c r="G479" s="46">
        <v>0</v>
      </c>
      <c r="H479" s="27"/>
      <c r="I479" s="27">
        <f>SUBTOTAL(9,I480:I498)</f>
        <v>0</v>
      </c>
      <c r="J479" s="27"/>
      <c r="K479" s="33">
        <f>SUBTOTAL(9,K480:K498)</f>
        <v>0</v>
      </c>
      <c r="L479" s="27"/>
      <c r="M479" s="33">
        <f>SUBTOTAL(9,M480:M498)</f>
        <v>0</v>
      </c>
      <c r="N479" s="27"/>
      <c r="O479" s="33">
        <f>SUBTOTAL(9,O480:O498)</f>
        <v>0</v>
      </c>
      <c r="P479" s="27"/>
      <c r="Q479" s="33">
        <f>SUBTOTAL(9,Q480:Q498)</f>
        <v>0</v>
      </c>
      <c r="R479" s="27"/>
      <c r="S479" s="33">
        <f>SUBTOTAL(9,S480:S498)</f>
        <v>0</v>
      </c>
      <c r="T479" s="27"/>
      <c r="U479" s="87">
        <f>SUBTOTAL(9,U480:U498)</f>
        <v>0</v>
      </c>
      <c r="V479">
        <v>0</v>
      </c>
    </row>
    <row r="480" spans="2:22" ht="24" x14ac:dyDescent="0.25">
      <c r="B480" s="69" t="s">
        <v>39</v>
      </c>
      <c r="C480" s="18" t="s">
        <v>1081</v>
      </c>
      <c r="D480" s="19" t="s">
        <v>1082</v>
      </c>
      <c r="E480" s="20" t="s">
        <v>1083</v>
      </c>
      <c r="F480" s="21" t="s">
        <v>43</v>
      </c>
      <c r="G480" s="22">
        <v>0</v>
      </c>
      <c r="H480" s="22">
        <v>2838.8160000000003</v>
      </c>
      <c r="I480" s="22">
        <f t="shared" ref="I480:I498" si="354">ROUND(G480*H480,2)</f>
        <v>0</v>
      </c>
      <c r="J480" s="22"/>
      <c r="K480" s="22">
        <f t="shared" ref="K480:K498" si="355">ROUND($H480*J480,2)</f>
        <v>0</v>
      </c>
      <c r="L480" s="22"/>
      <c r="M480" s="22">
        <f t="shared" ref="M480:M498" si="356">ROUND($H480*L480,2)</f>
        <v>0</v>
      </c>
      <c r="N480" s="22"/>
      <c r="O480" s="22">
        <f t="shared" ref="O480:O498" si="357">ROUND($H480*N480,2)</f>
        <v>0</v>
      </c>
      <c r="P480" s="22"/>
      <c r="Q480" s="22">
        <f t="shared" ref="Q480:Q498" si="358">ROUND($H480*P480,2)</f>
        <v>0</v>
      </c>
      <c r="R480" s="22">
        <f t="shared" ref="R480:R498" si="359">J480+L480+N480+P480</f>
        <v>0</v>
      </c>
      <c r="S480" s="22">
        <f t="shared" ref="S480:S498" si="360">+M480+K480+O480+Q480</f>
        <v>0</v>
      </c>
      <c r="T480" s="22">
        <f t="shared" ref="T480:T498" si="361">G480-R480</f>
        <v>0</v>
      </c>
      <c r="U480" s="85">
        <f t="shared" ref="U480:U498" si="362">I480-S480</f>
        <v>0</v>
      </c>
      <c r="V480">
        <v>0</v>
      </c>
    </row>
    <row r="481" spans="2:22" ht="24" x14ac:dyDescent="0.25">
      <c r="B481" s="69" t="s">
        <v>39</v>
      </c>
      <c r="C481" s="18" t="s">
        <v>1084</v>
      </c>
      <c r="D481" s="19" t="s">
        <v>1085</v>
      </c>
      <c r="E481" s="44" t="s">
        <v>1086</v>
      </c>
      <c r="F481" s="45" t="s">
        <v>43</v>
      </c>
      <c r="G481" s="22">
        <v>0</v>
      </c>
      <c r="H481" s="22">
        <v>4344.3</v>
      </c>
      <c r="I481" s="22">
        <f t="shared" si="354"/>
        <v>0</v>
      </c>
      <c r="J481" s="22"/>
      <c r="K481" s="22">
        <f t="shared" si="355"/>
        <v>0</v>
      </c>
      <c r="L481" s="22"/>
      <c r="M481" s="22">
        <f t="shared" si="356"/>
        <v>0</v>
      </c>
      <c r="N481" s="22"/>
      <c r="O481" s="22">
        <f t="shared" si="357"/>
        <v>0</v>
      </c>
      <c r="P481" s="22"/>
      <c r="Q481" s="22">
        <f t="shared" si="358"/>
        <v>0</v>
      </c>
      <c r="R481" s="22">
        <f t="shared" si="359"/>
        <v>0</v>
      </c>
      <c r="S481" s="22">
        <f t="shared" si="360"/>
        <v>0</v>
      </c>
      <c r="T481" s="22">
        <f t="shared" si="361"/>
        <v>0</v>
      </c>
      <c r="U481" s="85">
        <f t="shared" si="362"/>
        <v>0</v>
      </c>
      <c r="V481">
        <v>0</v>
      </c>
    </row>
    <row r="482" spans="2:22" ht="24" x14ac:dyDescent="0.25">
      <c r="B482" s="69" t="s">
        <v>39</v>
      </c>
      <c r="C482" s="18" t="s">
        <v>1087</v>
      </c>
      <c r="D482" s="19" t="s">
        <v>1088</v>
      </c>
      <c r="E482" s="20" t="s">
        <v>1089</v>
      </c>
      <c r="F482" s="21" t="s">
        <v>43</v>
      </c>
      <c r="G482" s="22">
        <v>0</v>
      </c>
      <c r="H482" s="22">
        <v>18541.067999999999</v>
      </c>
      <c r="I482" s="22">
        <f t="shared" si="354"/>
        <v>0</v>
      </c>
      <c r="J482" s="22"/>
      <c r="K482" s="22">
        <f t="shared" si="355"/>
        <v>0</v>
      </c>
      <c r="L482" s="22"/>
      <c r="M482" s="22">
        <f t="shared" si="356"/>
        <v>0</v>
      </c>
      <c r="N482" s="22"/>
      <c r="O482" s="22">
        <f t="shared" si="357"/>
        <v>0</v>
      </c>
      <c r="P482" s="22"/>
      <c r="Q482" s="22">
        <f t="shared" si="358"/>
        <v>0</v>
      </c>
      <c r="R482" s="22">
        <f t="shared" si="359"/>
        <v>0</v>
      </c>
      <c r="S482" s="22">
        <f t="shared" si="360"/>
        <v>0</v>
      </c>
      <c r="T482" s="22">
        <f t="shared" si="361"/>
        <v>0</v>
      </c>
      <c r="U482" s="85">
        <f t="shared" si="362"/>
        <v>0</v>
      </c>
      <c r="V482">
        <v>0</v>
      </c>
    </row>
    <row r="483" spans="2:22" ht="24" x14ac:dyDescent="0.25">
      <c r="B483" s="69" t="s">
        <v>39</v>
      </c>
      <c r="C483" s="18" t="s">
        <v>1090</v>
      </c>
      <c r="D483" s="19" t="s">
        <v>1091</v>
      </c>
      <c r="E483" s="20" t="s">
        <v>1092</v>
      </c>
      <c r="F483" s="21" t="s">
        <v>43</v>
      </c>
      <c r="G483" s="22">
        <v>0</v>
      </c>
      <c r="H483" s="22">
        <v>118.872</v>
      </c>
      <c r="I483" s="22">
        <f t="shared" si="354"/>
        <v>0</v>
      </c>
      <c r="J483" s="22"/>
      <c r="K483" s="22">
        <f t="shared" si="355"/>
        <v>0</v>
      </c>
      <c r="L483" s="22"/>
      <c r="M483" s="22">
        <f t="shared" si="356"/>
        <v>0</v>
      </c>
      <c r="N483" s="22"/>
      <c r="O483" s="22">
        <f t="shared" si="357"/>
        <v>0</v>
      </c>
      <c r="P483" s="22"/>
      <c r="Q483" s="22">
        <f t="shared" si="358"/>
        <v>0</v>
      </c>
      <c r="R483" s="22">
        <f t="shared" si="359"/>
        <v>0</v>
      </c>
      <c r="S483" s="22">
        <f t="shared" si="360"/>
        <v>0</v>
      </c>
      <c r="T483" s="22">
        <f t="shared" si="361"/>
        <v>0</v>
      </c>
      <c r="U483" s="85">
        <f t="shared" si="362"/>
        <v>0</v>
      </c>
      <c r="V483">
        <v>0</v>
      </c>
    </row>
    <row r="484" spans="2:22" ht="24" x14ac:dyDescent="0.25">
      <c r="B484" s="69" t="s">
        <v>39</v>
      </c>
      <c r="C484" s="18" t="s">
        <v>1093</v>
      </c>
      <c r="D484" s="19" t="s">
        <v>1094</v>
      </c>
      <c r="E484" s="20" t="s">
        <v>1095</v>
      </c>
      <c r="F484" s="21" t="s">
        <v>43</v>
      </c>
      <c r="G484" s="22">
        <v>0</v>
      </c>
      <c r="H484" s="22">
        <v>118.872</v>
      </c>
      <c r="I484" s="22">
        <f t="shared" si="354"/>
        <v>0</v>
      </c>
      <c r="J484" s="22"/>
      <c r="K484" s="22">
        <f t="shared" si="355"/>
        <v>0</v>
      </c>
      <c r="L484" s="22"/>
      <c r="M484" s="22">
        <f t="shared" si="356"/>
        <v>0</v>
      </c>
      <c r="N484" s="22"/>
      <c r="O484" s="22">
        <f t="shared" si="357"/>
        <v>0</v>
      </c>
      <c r="P484" s="22"/>
      <c r="Q484" s="22">
        <f t="shared" si="358"/>
        <v>0</v>
      </c>
      <c r="R484" s="22">
        <f t="shared" si="359"/>
        <v>0</v>
      </c>
      <c r="S484" s="22">
        <f t="shared" si="360"/>
        <v>0</v>
      </c>
      <c r="T484" s="22">
        <f t="shared" si="361"/>
        <v>0</v>
      </c>
      <c r="U484" s="85">
        <f t="shared" si="362"/>
        <v>0</v>
      </c>
      <c r="V484">
        <v>0</v>
      </c>
    </row>
    <row r="485" spans="2:22" ht="24" x14ac:dyDescent="0.25">
      <c r="B485" s="69" t="s">
        <v>39</v>
      </c>
      <c r="C485" s="18" t="s">
        <v>1096</v>
      </c>
      <c r="D485" s="19" t="s">
        <v>1097</v>
      </c>
      <c r="E485" s="20" t="s">
        <v>1098</v>
      </c>
      <c r="F485" s="21" t="s">
        <v>43</v>
      </c>
      <c r="G485" s="22">
        <v>0</v>
      </c>
      <c r="H485" s="22">
        <v>172.572</v>
      </c>
      <c r="I485" s="22">
        <f t="shared" si="354"/>
        <v>0</v>
      </c>
      <c r="J485" s="22"/>
      <c r="K485" s="22">
        <f t="shared" si="355"/>
        <v>0</v>
      </c>
      <c r="L485" s="22"/>
      <c r="M485" s="22">
        <f t="shared" si="356"/>
        <v>0</v>
      </c>
      <c r="N485" s="22"/>
      <c r="O485" s="22">
        <f t="shared" si="357"/>
        <v>0</v>
      </c>
      <c r="P485" s="22"/>
      <c r="Q485" s="22">
        <f t="shared" si="358"/>
        <v>0</v>
      </c>
      <c r="R485" s="22">
        <f t="shared" si="359"/>
        <v>0</v>
      </c>
      <c r="S485" s="22">
        <f t="shared" si="360"/>
        <v>0</v>
      </c>
      <c r="T485" s="22">
        <f t="shared" si="361"/>
        <v>0</v>
      </c>
      <c r="U485" s="85">
        <f t="shared" si="362"/>
        <v>0</v>
      </c>
      <c r="V485">
        <v>0</v>
      </c>
    </row>
    <row r="486" spans="2:22" ht="24" x14ac:dyDescent="0.25">
      <c r="B486" s="69" t="s">
        <v>39</v>
      </c>
      <c r="C486" s="18" t="s">
        <v>1099</v>
      </c>
      <c r="D486" s="19" t="s">
        <v>1100</v>
      </c>
      <c r="E486" s="20" t="s">
        <v>1101</v>
      </c>
      <c r="F486" s="21" t="s">
        <v>43</v>
      </c>
      <c r="G486" s="22">
        <v>0</v>
      </c>
      <c r="H486" s="22">
        <v>132.9</v>
      </c>
      <c r="I486" s="22">
        <f t="shared" si="354"/>
        <v>0</v>
      </c>
      <c r="J486" s="22"/>
      <c r="K486" s="22">
        <f t="shared" si="355"/>
        <v>0</v>
      </c>
      <c r="L486" s="22"/>
      <c r="M486" s="22">
        <f t="shared" si="356"/>
        <v>0</v>
      </c>
      <c r="N486" s="22"/>
      <c r="O486" s="22">
        <f t="shared" si="357"/>
        <v>0</v>
      </c>
      <c r="P486" s="22"/>
      <c r="Q486" s="22">
        <f t="shared" si="358"/>
        <v>0</v>
      </c>
      <c r="R486" s="22">
        <f t="shared" si="359"/>
        <v>0</v>
      </c>
      <c r="S486" s="22">
        <f t="shared" si="360"/>
        <v>0</v>
      </c>
      <c r="T486" s="22">
        <f t="shared" si="361"/>
        <v>0</v>
      </c>
      <c r="U486" s="85">
        <f t="shared" si="362"/>
        <v>0</v>
      </c>
      <c r="V486">
        <v>0</v>
      </c>
    </row>
    <row r="487" spans="2:22" ht="24" x14ac:dyDescent="0.25">
      <c r="B487" s="69" t="s">
        <v>39</v>
      </c>
      <c r="C487" s="18" t="s">
        <v>1102</v>
      </c>
      <c r="D487" s="19" t="s">
        <v>1103</v>
      </c>
      <c r="E487" s="20" t="s">
        <v>1104</v>
      </c>
      <c r="F487" s="21" t="s">
        <v>43</v>
      </c>
      <c r="G487" s="22">
        <v>0</v>
      </c>
      <c r="H487" s="22">
        <v>172.572</v>
      </c>
      <c r="I487" s="22">
        <f t="shared" si="354"/>
        <v>0</v>
      </c>
      <c r="J487" s="22"/>
      <c r="K487" s="22">
        <f t="shared" si="355"/>
        <v>0</v>
      </c>
      <c r="L487" s="22"/>
      <c r="M487" s="22">
        <f t="shared" si="356"/>
        <v>0</v>
      </c>
      <c r="N487" s="22"/>
      <c r="O487" s="22">
        <f t="shared" si="357"/>
        <v>0</v>
      </c>
      <c r="P487" s="22"/>
      <c r="Q487" s="22">
        <f t="shared" si="358"/>
        <v>0</v>
      </c>
      <c r="R487" s="22">
        <f t="shared" si="359"/>
        <v>0</v>
      </c>
      <c r="S487" s="22">
        <f t="shared" si="360"/>
        <v>0</v>
      </c>
      <c r="T487" s="22">
        <f t="shared" si="361"/>
        <v>0</v>
      </c>
      <c r="U487" s="85">
        <f t="shared" si="362"/>
        <v>0</v>
      </c>
      <c r="V487">
        <v>0</v>
      </c>
    </row>
    <row r="488" spans="2:22" ht="60" x14ac:dyDescent="0.25">
      <c r="B488" s="69" t="s">
        <v>23</v>
      </c>
      <c r="C488" s="18" t="s">
        <v>24</v>
      </c>
      <c r="D488" s="19" t="s">
        <v>1105</v>
      </c>
      <c r="E488" s="20" t="s">
        <v>1106</v>
      </c>
      <c r="F488" s="21" t="s">
        <v>43</v>
      </c>
      <c r="G488" s="22">
        <v>0</v>
      </c>
      <c r="H488" s="22">
        <v>3751.3320000000003</v>
      </c>
      <c r="I488" s="22">
        <f t="shared" si="354"/>
        <v>0</v>
      </c>
      <c r="J488" s="22"/>
      <c r="K488" s="22">
        <f t="shared" si="355"/>
        <v>0</v>
      </c>
      <c r="L488" s="22"/>
      <c r="M488" s="22">
        <f t="shared" si="356"/>
        <v>0</v>
      </c>
      <c r="N488" s="22"/>
      <c r="O488" s="22">
        <f t="shared" si="357"/>
        <v>0</v>
      </c>
      <c r="P488" s="22"/>
      <c r="Q488" s="22">
        <f t="shared" si="358"/>
        <v>0</v>
      </c>
      <c r="R488" s="22">
        <f t="shared" si="359"/>
        <v>0</v>
      </c>
      <c r="S488" s="22">
        <f t="shared" si="360"/>
        <v>0</v>
      </c>
      <c r="T488" s="22">
        <f t="shared" si="361"/>
        <v>0</v>
      </c>
      <c r="U488" s="85">
        <f t="shared" si="362"/>
        <v>0</v>
      </c>
      <c r="V488">
        <v>0</v>
      </c>
    </row>
    <row r="489" spans="2:22" ht="24" x14ac:dyDescent="0.25">
      <c r="B489" s="69" t="s">
        <v>23</v>
      </c>
      <c r="C489" s="18" t="s">
        <v>24</v>
      </c>
      <c r="D489" s="19" t="s">
        <v>1107</v>
      </c>
      <c r="E489" s="20" t="s">
        <v>1108</v>
      </c>
      <c r="F489" s="21" t="s">
        <v>43</v>
      </c>
      <c r="G489" s="22">
        <v>0</v>
      </c>
      <c r="H489" s="22">
        <v>165.03</v>
      </c>
      <c r="I489" s="22">
        <f t="shared" si="354"/>
        <v>0</v>
      </c>
      <c r="J489" s="22"/>
      <c r="K489" s="22">
        <f t="shared" si="355"/>
        <v>0</v>
      </c>
      <c r="L489" s="22"/>
      <c r="M489" s="22">
        <f t="shared" si="356"/>
        <v>0</v>
      </c>
      <c r="N489" s="22"/>
      <c r="O489" s="22">
        <f t="shared" si="357"/>
        <v>0</v>
      </c>
      <c r="P489" s="22"/>
      <c r="Q489" s="22">
        <f t="shared" si="358"/>
        <v>0</v>
      </c>
      <c r="R489" s="22">
        <f t="shared" si="359"/>
        <v>0</v>
      </c>
      <c r="S489" s="22">
        <f t="shared" si="360"/>
        <v>0</v>
      </c>
      <c r="T489" s="22">
        <f t="shared" si="361"/>
        <v>0</v>
      </c>
      <c r="U489" s="85">
        <f t="shared" si="362"/>
        <v>0</v>
      </c>
      <c r="V489">
        <v>0</v>
      </c>
    </row>
    <row r="490" spans="2:22" ht="24" x14ac:dyDescent="0.25">
      <c r="B490" s="69" t="s">
        <v>39</v>
      </c>
      <c r="C490" s="18" t="s">
        <v>1109</v>
      </c>
      <c r="D490" s="19" t="s">
        <v>1110</v>
      </c>
      <c r="E490" s="20" t="s">
        <v>1111</v>
      </c>
      <c r="F490" s="21" t="s">
        <v>43</v>
      </c>
      <c r="G490" s="22">
        <v>0</v>
      </c>
      <c r="H490" s="22">
        <v>173.292</v>
      </c>
      <c r="I490" s="22">
        <f t="shared" si="354"/>
        <v>0</v>
      </c>
      <c r="J490" s="22"/>
      <c r="K490" s="22">
        <f t="shared" si="355"/>
        <v>0</v>
      </c>
      <c r="L490" s="22"/>
      <c r="M490" s="22">
        <f t="shared" si="356"/>
        <v>0</v>
      </c>
      <c r="N490" s="22"/>
      <c r="O490" s="22">
        <f t="shared" si="357"/>
        <v>0</v>
      </c>
      <c r="P490" s="22"/>
      <c r="Q490" s="22">
        <f t="shared" si="358"/>
        <v>0</v>
      </c>
      <c r="R490" s="22">
        <f t="shared" si="359"/>
        <v>0</v>
      </c>
      <c r="S490" s="22">
        <f t="shared" si="360"/>
        <v>0</v>
      </c>
      <c r="T490" s="22">
        <f t="shared" si="361"/>
        <v>0</v>
      </c>
      <c r="U490" s="85">
        <f t="shared" si="362"/>
        <v>0</v>
      </c>
      <c r="V490">
        <v>0</v>
      </c>
    </row>
    <row r="491" spans="2:22" ht="24" x14ac:dyDescent="0.25">
      <c r="B491" s="69" t="s">
        <v>39</v>
      </c>
      <c r="C491" s="18" t="s">
        <v>1055</v>
      </c>
      <c r="D491" s="19" t="s">
        <v>1112</v>
      </c>
      <c r="E491" s="20" t="s">
        <v>1113</v>
      </c>
      <c r="F491" s="21" t="s">
        <v>43</v>
      </c>
      <c r="G491" s="22">
        <v>0</v>
      </c>
      <c r="H491" s="22">
        <v>370.32000000000005</v>
      </c>
      <c r="I491" s="22">
        <f t="shared" si="354"/>
        <v>0</v>
      </c>
      <c r="J491" s="22"/>
      <c r="K491" s="22">
        <f t="shared" si="355"/>
        <v>0</v>
      </c>
      <c r="L491" s="22"/>
      <c r="M491" s="22">
        <f t="shared" si="356"/>
        <v>0</v>
      </c>
      <c r="N491" s="22"/>
      <c r="O491" s="22">
        <f t="shared" si="357"/>
        <v>0</v>
      </c>
      <c r="P491" s="22"/>
      <c r="Q491" s="22">
        <f t="shared" si="358"/>
        <v>0</v>
      </c>
      <c r="R491" s="22">
        <f t="shared" si="359"/>
        <v>0</v>
      </c>
      <c r="S491" s="22">
        <f t="shared" si="360"/>
        <v>0</v>
      </c>
      <c r="T491" s="22">
        <f t="shared" si="361"/>
        <v>0</v>
      </c>
      <c r="U491" s="85">
        <f t="shared" si="362"/>
        <v>0</v>
      </c>
      <c r="V491">
        <v>0</v>
      </c>
    </row>
    <row r="492" spans="2:22" ht="24" x14ac:dyDescent="0.25">
      <c r="B492" s="69" t="s">
        <v>39</v>
      </c>
      <c r="C492" s="18" t="s">
        <v>1060</v>
      </c>
      <c r="D492" s="19" t="s">
        <v>1114</v>
      </c>
      <c r="E492" s="20" t="s">
        <v>1115</v>
      </c>
      <c r="F492" s="21" t="s">
        <v>43</v>
      </c>
      <c r="G492" s="22">
        <v>0</v>
      </c>
      <c r="H492" s="22">
        <v>298.11599999999999</v>
      </c>
      <c r="I492" s="22">
        <f t="shared" si="354"/>
        <v>0</v>
      </c>
      <c r="J492" s="22"/>
      <c r="K492" s="22">
        <f t="shared" si="355"/>
        <v>0</v>
      </c>
      <c r="L492" s="22"/>
      <c r="M492" s="22">
        <f t="shared" si="356"/>
        <v>0</v>
      </c>
      <c r="N492" s="22"/>
      <c r="O492" s="22">
        <f t="shared" si="357"/>
        <v>0</v>
      </c>
      <c r="P492" s="22"/>
      <c r="Q492" s="22">
        <f t="shared" si="358"/>
        <v>0</v>
      </c>
      <c r="R492" s="22">
        <f t="shared" si="359"/>
        <v>0</v>
      </c>
      <c r="S492" s="22">
        <f t="shared" si="360"/>
        <v>0</v>
      </c>
      <c r="T492" s="22">
        <f t="shared" si="361"/>
        <v>0</v>
      </c>
      <c r="U492" s="85">
        <f t="shared" si="362"/>
        <v>0</v>
      </c>
      <c r="V492">
        <v>0</v>
      </c>
    </row>
    <row r="493" spans="2:22" ht="24" x14ac:dyDescent="0.25">
      <c r="B493" s="69" t="s">
        <v>39</v>
      </c>
      <c r="C493" s="18" t="s">
        <v>1060</v>
      </c>
      <c r="D493" s="19" t="s">
        <v>1116</v>
      </c>
      <c r="E493" s="20" t="s">
        <v>1117</v>
      </c>
      <c r="F493" s="21" t="s">
        <v>43</v>
      </c>
      <c r="G493" s="22">
        <v>0</v>
      </c>
      <c r="H493" s="22">
        <v>298.11599999999999</v>
      </c>
      <c r="I493" s="22">
        <f t="shared" si="354"/>
        <v>0</v>
      </c>
      <c r="J493" s="22"/>
      <c r="K493" s="22">
        <f t="shared" si="355"/>
        <v>0</v>
      </c>
      <c r="L493" s="22"/>
      <c r="M493" s="22">
        <f t="shared" si="356"/>
        <v>0</v>
      </c>
      <c r="N493" s="22"/>
      <c r="O493" s="22">
        <f t="shared" si="357"/>
        <v>0</v>
      </c>
      <c r="P493" s="22"/>
      <c r="Q493" s="22">
        <f t="shared" si="358"/>
        <v>0</v>
      </c>
      <c r="R493" s="22">
        <f t="shared" si="359"/>
        <v>0</v>
      </c>
      <c r="S493" s="22">
        <f t="shared" si="360"/>
        <v>0</v>
      </c>
      <c r="T493" s="22">
        <f t="shared" si="361"/>
        <v>0</v>
      </c>
      <c r="U493" s="85">
        <f t="shared" si="362"/>
        <v>0</v>
      </c>
      <c r="V493">
        <v>0</v>
      </c>
    </row>
    <row r="494" spans="2:22" ht="24" x14ac:dyDescent="0.25">
      <c r="B494" s="69" t="s">
        <v>39</v>
      </c>
      <c r="C494" s="18" t="s">
        <v>1118</v>
      </c>
      <c r="D494" s="19" t="s">
        <v>1119</v>
      </c>
      <c r="E494" s="20" t="s">
        <v>1120</v>
      </c>
      <c r="F494" s="21" t="s">
        <v>43</v>
      </c>
      <c r="G494" s="22">
        <v>0</v>
      </c>
      <c r="H494" s="22">
        <v>124.40399999999998</v>
      </c>
      <c r="I494" s="22">
        <f t="shared" si="354"/>
        <v>0</v>
      </c>
      <c r="J494" s="22"/>
      <c r="K494" s="22">
        <f t="shared" si="355"/>
        <v>0</v>
      </c>
      <c r="L494" s="22"/>
      <c r="M494" s="22">
        <f t="shared" si="356"/>
        <v>0</v>
      </c>
      <c r="N494" s="22"/>
      <c r="O494" s="22">
        <f t="shared" si="357"/>
        <v>0</v>
      </c>
      <c r="P494" s="22"/>
      <c r="Q494" s="22">
        <f t="shared" si="358"/>
        <v>0</v>
      </c>
      <c r="R494" s="22">
        <f t="shared" si="359"/>
        <v>0</v>
      </c>
      <c r="S494" s="22">
        <f t="shared" si="360"/>
        <v>0</v>
      </c>
      <c r="T494" s="22">
        <f t="shared" si="361"/>
        <v>0</v>
      </c>
      <c r="U494" s="85">
        <f t="shared" si="362"/>
        <v>0</v>
      </c>
      <c r="V494">
        <v>0</v>
      </c>
    </row>
    <row r="495" spans="2:22" ht="24" x14ac:dyDescent="0.25">
      <c r="B495" s="69" t="s">
        <v>39</v>
      </c>
      <c r="C495" s="18" t="s">
        <v>1121</v>
      </c>
      <c r="D495" s="19" t="s">
        <v>1122</v>
      </c>
      <c r="E495" s="20" t="s">
        <v>1123</v>
      </c>
      <c r="F495" s="21" t="s">
        <v>43</v>
      </c>
      <c r="G495" s="22">
        <v>0</v>
      </c>
      <c r="H495" s="22">
        <v>37.884</v>
      </c>
      <c r="I495" s="22">
        <f t="shared" si="354"/>
        <v>0</v>
      </c>
      <c r="J495" s="22"/>
      <c r="K495" s="22">
        <f t="shared" si="355"/>
        <v>0</v>
      </c>
      <c r="L495" s="22"/>
      <c r="M495" s="22">
        <f t="shared" si="356"/>
        <v>0</v>
      </c>
      <c r="N495" s="22"/>
      <c r="O495" s="22">
        <f t="shared" si="357"/>
        <v>0</v>
      </c>
      <c r="P495" s="22"/>
      <c r="Q495" s="22">
        <f t="shared" si="358"/>
        <v>0</v>
      </c>
      <c r="R495" s="22">
        <f t="shared" si="359"/>
        <v>0</v>
      </c>
      <c r="S495" s="22">
        <f t="shared" si="360"/>
        <v>0</v>
      </c>
      <c r="T495" s="22">
        <f t="shared" si="361"/>
        <v>0</v>
      </c>
      <c r="U495" s="85">
        <f t="shared" si="362"/>
        <v>0</v>
      </c>
      <c r="V495">
        <v>0</v>
      </c>
    </row>
    <row r="496" spans="2:22" ht="24" x14ac:dyDescent="0.25">
      <c r="B496" s="69" t="s">
        <v>39</v>
      </c>
      <c r="C496" s="18" t="s">
        <v>1124</v>
      </c>
      <c r="D496" s="19" t="s">
        <v>1125</v>
      </c>
      <c r="E496" s="20" t="s">
        <v>1126</v>
      </c>
      <c r="F496" s="21" t="s">
        <v>43</v>
      </c>
      <c r="G496" s="22">
        <v>0</v>
      </c>
      <c r="H496" s="22">
        <v>28.872</v>
      </c>
      <c r="I496" s="22">
        <f t="shared" si="354"/>
        <v>0</v>
      </c>
      <c r="J496" s="22"/>
      <c r="K496" s="22">
        <f t="shared" si="355"/>
        <v>0</v>
      </c>
      <c r="L496" s="22"/>
      <c r="M496" s="22">
        <f t="shared" si="356"/>
        <v>0</v>
      </c>
      <c r="N496" s="22"/>
      <c r="O496" s="22">
        <f t="shared" si="357"/>
        <v>0</v>
      </c>
      <c r="P496" s="22"/>
      <c r="Q496" s="22">
        <f t="shared" si="358"/>
        <v>0</v>
      </c>
      <c r="R496" s="22">
        <f t="shared" si="359"/>
        <v>0</v>
      </c>
      <c r="S496" s="22">
        <f t="shared" si="360"/>
        <v>0</v>
      </c>
      <c r="T496" s="22">
        <f t="shared" si="361"/>
        <v>0</v>
      </c>
      <c r="U496" s="85">
        <f t="shared" si="362"/>
        <v>0</v>
      </c>
      <c r="V496">
        <v>0</v>
      </c>
    </row>
    <row r="497" spans="2:22" ht="24" x14ac:dyDescent="0.25">
      <c r="B497" s="69" t="s">
        <v>39</v>
      </c>
      <c r="C497" s="18" t="s">
        <v>1127</v>
      </c>
      <c r="D497" s="19" t="s">
        <v>1128</v>
      </c>
      <c r="E497" s="20" t="s">
        <v>1129</v>
      </c>
      <c r="F497" s="21" t="s">
        <v>43</v>
      </c>
      <c r="G497" s="22">
        <v>0</v>
      </c>
      <c r="H497" s="22">
        <v>28.872</v>
      </c>
      <c r="I497" s="22">
        <f t="shared" si="354"/>
        <v>0</v>
      </c>
      <c r="J497" s="22"/>
      <c r="K497" s="22">
        <f t="shared" si="355"/>
        <v>0</v>
      </c>
      <c r="L497" s="22"/>
      <c r="M497" s="22">
        <f t="shared" si="356"/>
        <v>0</v>
      </c>
      <c r="N497" s="22"/>
      <c r="O497" s="22">
        <f t="shared" si="357"/>
        <v>0</v>
      </c>
      <c r="P497" s="22"/>
      <c r="Q497" s="22">
        <f t="shared" si="358"/>
        <v>0</v>
      </c>
      <c r="R497" s="22">
        <f t="shared" si="359"/>
        <v>0</v>
      </c>
      <c r="S497" s="22">
        <f t="shared" si="360"/>
        <v>0</v>
      </c>
      <c r="T497" s="22">
        <f t="shared" si="361"/>
        <v>0</v>
      </c>
      <c r="U497" s="85">
        <f t="shared" si="362"/>
        <v>0</v>
      </c>
      <c r="V497">
        <v>0</v>
      </c>
    </row>
    <row r="498" spans="2:22" ht="24" x14ac:dyDescent="0.25">
      <c r="B498" s="69" t="s">
        <v>39</v>
      </c>
      <c r="C498" s="18" t="s">
        <v>1130</v>
      </c>
      <c r="D498" s="19" t="s">
        <v>1131</v>
      </c>
      <c r="E498" s="20" t="s">
        <v>1132</v>
      </c>
      <c r="F498" s="21" t="s">
        <v>43</v>
      </c>
      <c r="G498" s="22">
        <v>0</v>
      </c>
      <c r="H498" s="22">
        <v>28.872</v>
      </c>
      <c r="I498" s="22">
        <f t="shared" si="354"/>
        <v>0</v>
      </c>
      <c r="J498" s="22"/>
      <c r="K498" s="22">
        <f t="shared" si="355"/>
        <v>0</v>
      </c>
      <c r="L498" s="22"/>
      <c r="M498" s="22">
        <f t="shared" si="356"/>
        <v>0</v>
      </c>
      <c r="N498" s="22"/>
      <c r="O498" s="22">
        <f t="shared" si="357"/>
        <v>0</v>
      </c>
      <c r="P498" s="22"/>
      <c r="Q498" s="22">
        <f t="shared" si="358"/>
        <v>0</v>
      </c>
      <c r="R498" s="22">
        <f t="shared" si="359"/>
        <v>0</v>
      </c>
      <c r="S498" s="22">
        <f t="shared" si="360"/>
        <v>0</v>
      </c>
      <c r="T498" s="22">
        <f t="shared" si="361"/>
        <v>0</v>
      </c>
      <c r="U498" s="85">
        <f t="shared" si="362"/>
        <v>0</v>
      </c>
      <c r="V498">
        <v>0</v>
      </c>
    </row>
    <row r="499" spans="2:22" x14ac:dyDescent="0.25">
      <c r="B499" s="70"/>
      <c r="C499" s="23"/>
      <c r="D499" s="24" t="s">
        <v>1133</v>
      </c>
      <c r="E499" s="28" t="s">
        <v>1134</v>
      </c>
      <c r="F499" s="29"/>
      <c r="G499" s="46">
        <v>0</v>
      </c>
      <c r="H499" s="27"/>
      <c r="I499" s="27">
        <f>SUBTOTAL(9,I500:I550)</f>
        <v>827957.53999999992</v>
      </c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86"/>
      <c r="V499">
        <v>0</v>
      </c>
    </row>
    <row r="500" spans="2:22" x14ac:dyDescent="0.25">
      <c r="B500" s="70"/>
      <c r="C500" s="23"/>
      <c r="D500" s="24" t="s">
        <v>1135</v>
      </c>
      <c r="E500" s="28" t="s">
        <v>1026</v>
      </c>
      <c r="F500" s="29"/>
      <c r="G500" s="46">
        <v>0</v>
      </c>
      <c r="H500" s="27"/>
      <c r="I500" s="27">
        <f>SUBTOTAL(9,I501:I524)</f>
        <v>124056.09</v>
      </c>
      <c r="J500" s="27"/>
      <c r="K500" s="33">
        <f>SUBTOTAL(9,K501:K524)</f>
        <v>0</v>
      </c>
      <c r="L500" s="27"/>
      <c r="M500" s="33">
        <f>SUBTOTAL(9,M501:M524)</f>
        <v>99322.77</v>
      </c>
      <c r="N500" s="27"/>
      <c r="O500" s="33">
        <f>SUBTOTAL(9,O501:O524)</f>
        <v>24732.97</v>
      </c>
      <c r="P500" s="27"/>
      <c r="Q500" s="33">
        <f>SUBTOTAL(9,Q501:Q524)</f>
        <v>0</v>
      </c>
      <c r="R500" s="27"/>
      <c r="S500" s="33">
        <f>SUBTOTAL(9,S501:S524)</f>
        <v>124055.73999999999</v>
      </c>
      <c r="T500" s="27"/>
      <c r="U500" s="87">
        <f>SUBTOTAL(9,U501:U524)</f>
        <v>0.35000000000013642</v>
      </c>
      <c r="V500">
        <v>0</v>
      </c>
    </row>
    <row r="501" spans="2:22" ht="24" x14ac:dyDescent="0.25">
      <c r="B501" s="69" t="s">
        <v>39</v>
      </c>
      <c r="C501" s="18" t="s">
        <v>1136</v>
      </c>
      <c r="D501" s="19" t="s">
        <v>1137</v>
      </c>
      <c r="E501" s="20" t="s">
        <v>1138</v>
      </c>
      <c r="F501" s="21" t="s">
        <v>75</v>
      </c>
      <c r="G501" s="22">
        <v>144</v>
      </c>
      <c r="H501" s="22">
        <v>40.932005707085025</v>
      </c>
      <c r="I501" s="22">
        <f t="shared" ref="I501:I524" si="363">ROUND(G501*H501,2)</f>
        <v>5894.21</v>
      </c>
      <c r="J501" s="22"/>
      <c r="K501" s="22">
        <f t="shared" ref="K501:K524" si="364">ROUND($H501*J501,2)</f>
        <v>0</v>
      </c>
      <c r="L501" s="22">
        <v>61.2</v>
      </c>
      <c r="M501" s="22">
        <f t="shared" ref="M501:M524" si="365">ROUND($H501*L501,2)</f>
        <v>2505.04</v>
      </c>
      <c r="N501" s="22">
        <v>82.8</v>
      </c>
      <c r="O501" s="22">
        <f t="shared" ref="O501:O524" si="366">ROUND($H501*N501,2)</f>
        <v>3389.17</v>
      </c>
      <c r="P501" s="22"/>
      <c r="Q501" s="22">
        <f t="shared" ref="Q501:Q524" si="367">ROUND($H501*P501,2)</f>
        <v>0</v>
      </c>
      <c r="R501" s="22">
        <f t="shared" ref="R501:R524" si="368">J501+L501+N501+P501</f>
        <v>144</v>
      </c>
      <c r="S501" s="22">
        <f t="shared" ref="S501:S524" si="369">+M501+K501+O501+Q501</f>
        <v>5894.21</v>
      </c>
      <c r="T501" s="22">
        <f t="shared" ref="T501:T524" si="370">G501-R501</f>
        <v>0</v>
      </c>
      <c r="U501" s="85">
        <f t="shared" ref="U501:U524" si="371">I501-S501</f>
        <v>0</v>
      </c>
      <c r="V501">
        <v>0</v>
      </c>
    </row>
    <row r="502" spans="2:22" ht="24" x14ac:dyDescent="0.25">
      <c r="B502" s="69" t="s">
        <v>39</v>
      </c>
      <c r="C502" s="18" t="s">
        <v>1139</v>
      </c>
      <c r="D502" s="19" t="s">
        <v>1140</v>
      </c>
      <c r="E502" s="44" t="s">
        <v>1141</v>
      </c>
      <c r="F502" s="45" t="s">
        <v>75</v>
      </c>
      <c r="G502" s="22">
        <v>0</v>
      </c>
      <c r="H502" s="22">
        <v>51.51605558785333</v>
      </c>
      <c r="I502" s="22">
        <f t="shared" si="363"/>
        <v>0</v>
      </c>
      <c r="J502" s="22"/>
      <c r="K502" s="22">
        <f t="shared" si="364"/>
        <v>0</v>
      </c>
      <c r="L502" s="22">
        <v>0</v>
      </c>
      <c r="M502" s="22">
        <f t="shared" si="365"/>
        <v>0</v>
      </c>
      <c r="N502" s="22"/>
      <c r="O502" s="22">
        <f t="shared" si="366"/>
        <v>0</v>
      </c>
      <c r="P502" s="22"/>
      <c r="Q502" s="22">
        <f t="shared" si="367"/>
        <v>0</v>
      </c>
      <c r="R502" s="22">
        <f t="shared" si="368"/>
        <v>0</v>
      </c>
      <c r="S502" s="22">
        <f t="shared" si="369"/>
        <v>0</v>
      </c>
      <c r="T502" s="22">
        <f t="shared" si="370"/>
        <v>0</v>
      </c>
      <c r="U502" s="85">
        <f t="shared" si="371"/>
        <v>0</v>
      </c>
      <c r="V502">
        <v>0</v>
      </c>
    </row>
    <row r="503" spans="2:22" ht="24" x14ac:dyDescent="0.25">
      <c r="B503" s="69" t="s">
        <v>39</v>
      </c>
      <c r="C503" s="18" t="s">
        <v>1142</v>
      </c>
      <c r="D503" s="19" t="s">
        <v>1143</v>
      </c>
      <c r="E503" s="20" t="s">
        <v>1144</v>
      </c>
      <c r="F503" s="21" t="s">
        <v>75</v>
      </c>
      <c r="G503" s="22">
        <v>19.38</v>
      </c>
      <c r="H503" s="22">
        <v>93.132149595302565</v>
      </c>
      <c r="I503" s="22">
        <f t="shared" si="363"/>
        <v>1804.9</v>
      </c>
      <c r="J503" s="22"/>
      <c r="K503" s="22">
        <f t="shared" si="364"/>
        <v>0</v>
      </c>
      <c r="L503" s="22">
        <v>19.38</v>
      </c>
      <c r="M503" s="22">
        <f t="shared" si="365"/>
        <v>1804.9</v>
      </c>
      <c r="N503" s="22"/>
      <c r="O503" s="22">
        <f t="shared" si="366"/>
        <v>0</v>
      </c>
      <c r="P503" s="22"/>
      <c r="Q503" s="22">
        <f t="shared" si="367"/>
        <v>0</v>
      </c>
      <c r="R503" s="22">
        <f t="shared" si="368"/>
        <v>19.38</v>
      </c>
      <c r="S503" s="22">
        <f t="shared" si="369"/>
        <v>1804.9</v>
      </c>
      <c r="T503" s="22">
        <f t="shared" si="370"/>
        <v>0</v>
      </c>
      <c r="U503" s="85">
        <f t="shared" si="371"/>
        <v>0</v>
      </c>
      <c r="V503">
        <v>0</v>
      </c>
    </row>
    <row r="504" spans="2:22" ht="24" x14ac:dyDescent="0.25">
      <c r="B504" s="69" t="s">
        <v>39</v>
      </c>
      <c r="C504" s="18" t="s">
        <v>1027</v>
      </c>
      <c r="D504" s="19" t="s">
        <v>1145</v>
      </c>
      <c r="E504" s="20" t="s">
        <v>1070</v>
      </c>
      <c r="F504" s="21" t="s">
        <v>75</v>
      </c>
      <c r="G504" s="22">
        <v>16.23</v>
      </c>
      <c r="H504" s="22">
        <v>110.97587810705892</v>
      </c>
      <c r="I504" s="22">
        <f t="shared" si="363"/>
        <v>1801.14</v>
      </c>
      <c r="J504" s="22"/>
      <c r="K504" s="22">
        <f t="shared" si="364"/>
        <v>0</v>
      </c>
      <c r="L504" s="22">
        <v>16.226877684741257</v>
      </c>
      <c r="M504" s="22">
        <f t="shared" si="365"/>
        <v>1800.79</v>
      </c>
      <c r="N504" s="22"/>
      <c r="O504" s="22">
        <f t="shared" si="366"/>
        <v>0</v>
      </c>
      <c r="P504" s="22"/>
      <c r="Q504" s="22">
        <f t="shared" si="367"/>
        <v>0</v>
      </c>
      <c r="R504" s="22">
        <f t="shared" si="368"/>
        <v>16.226877684741257</v>
      </c>
      <c r="S504" s="22">
        <f t="shared" si="369"/>
        <v>1800.79</v>
      </c>
      <c r="T504" s="22">
        <f t="shared" si="370"/>
        <v>3.1223152587429581E-3</v>
      </c>
      <c r="U504" s="85">
        <f t="shared" si="371"/>
        <v>0.35000000000013642</v>
      </c>
      <c r="V504">
        <v>0</v>
      </c>
    </row>
    <row r="505" spans="2:22" ht="24" x14ac:dyDescent="0.25">
      <c r="B505" s="69" t="s">
        <v>39</v>
      </c>
      <c r="C505" s="18" t="s">
        <v>1146</v>
      </c>
      <c r="D505" s="19" t="s">
        <v>1147</v>
      </c>
      <c r="E505" s="20" t="s">
        <v>1148</v>
      </c>
      <c r="F505" s="21" t="s">
        <v>75</v>
      </c>
      <c r="G505" s="22">
        <v>0</v>
      </c>
      <c r="H505" s="22">
        <v>85.896056578143543</v>
      </c>
      <c r="I505" s="22">
        <f t="shared" si="363"/>
        <v>0</v>
      </c>
      <c r="J505" s="22"/>
      <c r="K505" s="22">
        <f t="shared" si="364"/>
        <v>0</v>
      </c>
      <c r="L505" s="22">
        <v>0</v>
      </c>
      <c r="M505" s="22">
        <f t="shared" si="365"/>
        <v>0</v>
      </c>
      <c r="N505" s="22"/>
      <c r="O505" s="22">
        <f t="shared" si="366"/>
        <v>0</v>
      </c>
      <c r="P505" s="22"/>
      <c r="Q505" s="22">
        <f t="shared" si="367"/>
        <v>0</v>
      </c>
      <c r="R505" s="22">
        <f t="shared" si="368"/>
        <v>0</v>
      </c>
      <c r="S505" s="22">
        <f t="shared" si="369"/>
        <v>0</v>
      </c>
      <c r="T505" s="22">
        <f t="shared" si="370"/>
        <v>0</v>
      </c>
      <c r="U505" s="85">
        <f t="shared" si="371"/>
        <v>0</v>
      </c>
      <c r="V505">
        <v>0</v>
      </c>
    </row>
    <row r="506" spans="2:22" ht="24" x14ac:dyDescent="0.25">
      <c r="B506" s="69" t="s">
        <v>39</v>
      </c>
      <c r="C506" s="18" t="s">
        <v>1149</v>
      </c>
      <c r="D506" s="19" t="s">
        <v>1150</v>
      </c>
      <c r="E506" s="20" t="s">
        <v>1151</v>
      </c>
      <c r="F506" s="21" t="s">
        <v>43</v>
      </c>
      <c r="G506" s="22">
        <v>4</v>
      </c>
      <c r="H506" s="22">
        <v>38.052</v>
      </c>
      <c r="I506" s="22">
        <f t="shared" si="363"/>
        <v>152.21</v>
      </c>
      <c r="J506" s="22"/>
      <c r="K506" s="22">
        <f t="shared" si="364"/>
        <v>0</v>
      </c>
      <c r="L506" s="22">
        <v>4</v>
      </c>
      <c r="M506" s="22">
        <f t="shared" si="365"/>
        <v>152.21</v>
      </c>
      <c r="N506" s="22"/>
      <c r="O506" s="22">
        <f t="shared" si="366"/>
        <v>0</v>
      </c>
      <c r="P506" s="22"/>
      <c r="Q506" s="22">
        <f t="shared" si="367"/>
        <v>0</v>
      </c>
      <c r="R506" s="22">
        <f t="shared" si="368"/>
        <v>4</v>
      </c>
      <c r="S506" s="22">
        <f t="shared" si="369"/>
        <v>152.21</v>
      </c>
      <c r="T506" s="22">
        <f t="shared" si="370"/>
        <v>0</v>
      </c>
      <c r="U506" s="85">
        <f t="shared" si="371"/>
        <v>0</v>
      </c>
      <c r="V506">
        <v>0</v>
      </c>
    </row>
    <row r="507" spans="2:22" ht="24" x14ac:dyDescent="0.25">
      <c r="B507" s="69" t="s">
        <v>39</v>
      </c>
      <c r="C507" s="18" t="s">
        <v>1030</v>
      </c>
      <c r="D507" s="19" t="s">
        <v>1152</v>
      </c>
      <c r="E507" s="20" t="s">
        <v>1032</v>
      </c>
      <c r="F507" s="21" t="s">
        <v>43</v>
      </c>
      <c r="G507" s="22">
        <v>3</v>
      </c>
      <c r="H507" s="22">
        <v>57.120000000000005</v>
      </c>
      <c r="I507" s="22">
        <f t="shared" si="363"/>
        <v>171.36</v>
      </c>
      <c r="J507" s="22"/>
      <c r="K507" s="22">
        <f t="shared" si="364"/>
        <v>0</v>
      </c>
      <c r="L507" s="22">
        <v>3</v>
      </c>
      <c r="M507" s="22">
        <f t="shared" si="365"/>
        <v>171.36</v>
      </c>
      <c r="N507" s="22"/>
      <c r="O507" s="22">
        <f t="shared" si="366"/>
        <v>0</v>
      </c>
      <c r="P507" s="22"/>
      <c r="Q507" s="22">
        <f t="shared" si="367"/>
        <v>0</v>
      </c>
      <c r="R507" s="22">
        <f t="shared" si="368"/>
        <v>3</v>
      </c>
      <c r="S507" s="22">
        <f t="shared" si="369"/>
        <v>171.36</v>
      </c>
      <c r="T507" s="22">
        <f t="shared" si="370"/>
        <v>0</v>
      </c>
      <c r="U507" s="85">
        <f t="shared" si="371"/>
        <v>0</v>
      </c>
      <c r="V507">
        <v>0</v>
      </c>
    </row>
    <row r="508" spans="2:22" ht="24" x14ac:dyDescent="0.25">
      <c r="B508" s="69" t="s">
        <v>39</v>
      </c>
      <c r="C508" s="18" t="s">
        <v>1153</v>
      </c>
      <c r="D508" s="19" t="s">
        <v>1154</v>
      </c>
      <c r="E508" s="20" t="s">
        <v>1155</v>
      </c>
      <c r="F508" s="21" t="s">
        <v>43</v>
      </c>
      <c r="G508" s="22">
        <v>4</v>
      </c>
      <c r="H508" s="22">
        <v>80.099999999999994</v>
      </c>
      <c r="I508" s="22">
        <f t="shared" si="363"/>
        <v>320.39999999999998</v>
      </c>
      <c r="J508" s="22"/>
      <c r="K508" s="22">
        <f t="shared" si="364"/>
        <v>0</v>
      </c>
      <c r="L508" s="22">
        <v>4</v>
      </c>
      <c r="M508" s="22">
        <f t="shared" si="365"/>
        <v>320.39999999999998</v>
      </c>
      <c r="N508" s="22"/>
      <c r="O508" s="22">
        <f t="shared" si="366"/>
        <v>0</v>
      </c>
      <c r="P508" s="22"/>
      <c r="Q508" s="22">
        <f t="shared" si="367"/>
        <v>0</v>
      </c>
      <c r="R508" s="22">
        <f t="shared" si="368"/>
        <v>4</v>
      </c>
      <c r="S508" s="22">
        <f t="shared" si="369"/>
        <v>320.39999999999998</v>
      </c>
      <c r="T508" s="22">
        <f t="shared" si="370"/>
        <v>0</v>
      </c>
      <c r="U508" s="85">
        <f t="shared" si="371"/>
        <v>0</v>
      </c>
      <c r="V508">
        <v>0</v>
      </c>
    </row>
    <row r="509" spans="2:22" ht="24" x14ac:dyDescent="0.25">
      <c r="B509" s="69" t="s">
        <v>39</v>
      </c>
      <c r="C509" s="18" t="s">
        <v>1033</v>
      </c>
      <c r="D509" s="19" t="s">
        <v>1156</v>
      </c>
      <c r="E509" s="20" t="s">
        <v>1035</v>
      </c>
      <c r="F509" s="21" t="s">
        <v>43</v>
      </c>
      <c r="G509" s="22">
        <v>3</v>
      </c>
      <c r="H509" s="22">
        <v>118.956</v>
      </c>
      <c r="I509" s="22">
        <f t="shared" si="363"/>
        <v>356.87</v>
      </c>
      <c r="J509" s="22"/>
      <c r="K509" s="22">
        <f t="shared" si="364"/>
        <v>0</v>
      </c>
      <c r="L509" s="22">
        <v>3</v>
      </c>
      <c r="M509" s="22">
        <f t="shared" si="365"/>
        <v>356.87</v>
      </c>
      <c r="N509" s="22"/>
      <c r="O509" s="22">
        <f t="shared" si="366"/>
        <v>0</v>
      </c>
      <c r="P509" s="22"/>
      <c r="Q509" s="22">
        <f t="shared" si="367"/>
        <v>0</v>
      </c>
      <c r="R509" s="22">
        <f t="shared" si="368"/>
        <v>3</v>
      </c>
      <c r="S509" s="22">
        <f t="shared" si="369"/>
        <v>356.87</v>
      </c>
      <c r="T509" s="22">
        <f t="shared" si="370"/>
        <v>0</v>
      </c>
      <c r="U509" s="85">
        <f t="shared" si="371"/>
        <v>0</v>
      </c>
      <c r="V509">
        <v>0</v>
      </c>
    </row>
    <row r="510" spans="2:22" ht="24" x14ac:dyDescent="0.25">
      <c r="B510" s="69" t="s">
        <v>39</v>
      </c>
      <c r="C510" s="18" t="s">
        <v>1157</v>
      </c>
      <c r="D510" s="19" t="s">
        <v>1158</v>
      </c>
      <c r="E510" s="44" t="s">
        <v>1159</v>
      </c>
      <c r="F510" s="45" t="s">
        <v>43</v>
      </c>
      <c r="G510" s="22">
        <v>11</v>
      </c>
      <c r="H510" s="22">
        <v>60.587999999999994</v>
      </c>
      <c r="I510" s="22">
        <f t="shared" si="363"/>
        <v>666.47</v>
      </c>
      <c r="J510" s="22"/>
      <c r="K510" s="22">
        <f t="shared" si="364"/>
        <v>0</v>
      </c>
      <c r="L510" s="22">
        <v>11</v>
      </c>
      <c r="M510" s="22">
        <f t="shared" si="365"/>
        <v>666.47</v>
      </c>
      <c r="N510" s="22"/>
      <c r="O510" s="22">
        <f t="shared" si="366"/>
        <v>0</v>
      </c>
      <c r="P510" s="22"/>
      <c r="Q510" s="22">
        <f t="shared" si="367"/>
        <v>0</v>
      </c>
      <c r="R510" s="22">
        <f t="shared" si="368"/>
        <v>11</v>
      </c>
      <c r="S510" s="22">
        <f t="shared" si="369"/>
        <v>666.47</v>
      </c>
      <c r="T510" s="22">
        <f t="shared" si="370"/>
        <v>0</v>
      </c>
      <c r="U510" s="85">
        <f t="shared" si="371"/>
        <v>0</v>
      </c>
      <c r="V510">
        <v>0</v>
      </c>
    </row>
    <row r="511" spans="2:22" ht="24" x14ac:dyDescent="0.25">
      <c r="B511" s="69" t="s">
        <v>39</v>
      </c>
      <c r="C511" s="18" t="s">
        <v>1160</v>
      </c>
      <c r="D511" s="19" t="s">
        <v>1161</v>
      </c>
      <c r="E511" s="20" t="s">
        <v>1162</v>
      </c>
      <c r="F511" s="21" t="s">
        <v>43</v>
      </c>
      <c r="G511" s="22">
        <v>2</v>
      </c>
      <c r="H511" s="22">
        <v>34.200000000000003</v>
      </c>
      <c r="I511" s="22">
        <f t="shared" si="363"/>
        <v>68.400000000000006</v>
      </c>
      <c r="J511" s="22"/>
      <c r="K511" s="22">
        <f t="shared" si="364"/>
        <v>0</v>
      </c>
      <c r="L511" s="22">
        <v>2</v>
      </c>
      <c r="M511" s="22">
        <f t="shared" si="365"/>
        <v>68.400000000000006</v>
      </c>
      <c r="N511" s="22"/>
      <c r="O511" s="22">
        <f t="shared" si="366"/>
        <v>0</v>
      </c>
      <c r="P511" s="22"/>
      <c r="Q511" s="22">
        <f t="shared" si="367"/>
        <v>0</v>
      </c>
      <c r="R511" s="22">
        <f t="shared" si="368"/>
        <v>2</v>
      </c>
      <c r="S511" s="22">
        <f t="shared" si="369"/>
        <v>68.400000000000006</v>
      </c>
      <c r="T511" s="22">
        <f t="shared" si="370"/>
        <v>0</v>
      </c>
      <c r="U511" s="85">
        <f t="shared" si="371"/>
        <v>0</v>
      </c>
      <c r="V511">
        <v>0</v>
      </c>
    </row>
    <row r="512" spans="2:22" ht="24" x14ac:dyDescent="0.25">
      <c r="B512" s="69" t="s">
        <v>39</v>
      </c>
      <c r="C512" s="18" t="s">
        <v>1163</v>
      </c>
      <c r="D512" s="19" t="s">
        <v>1164</v>
      </c>
      <c r="E512" s="20" t="s">
        <v>1165</v>
      </c>
      <c r="F512" s="21" t="s">
        <v>43</v>
      </c>
      <c r="G512" s="22">
        <v>40</v>
      </c>
      <c r="H512" s="22">
        <v>99.48</v>
      </c>
      <c r="I512" s="22">
        <f t="shared" si="363"/>
        <v>3979.2</v>
      </c>
      <c r="J512" s="22"/>
      <c r="K512" s="22">
        <f t="shared" si="364"/>
        <v>0</v>
      </c>
      <c r="L512" s="22">
        <v>40</v>
      </c>
      <c r="M512" s="22">
        <f t="shared" si="365"/>
        <v>3979.2</v>
      </c>
      <c r="N512" s="22"/>
      <c r="O512" s="22">
        <f t="shared" si="366"/>
        <v>0</v>
      </c>
      <c r="P512" s="22"/>
      <c r="Q512" s="22">
        <f t="shared" si="367"/>
        <v>0</v>
      </c>
      <c r="R512" s="22">
        <f t="shared" si="368"/>
        <v>40</v>
      </c>
      <c r="S512" s="22">
        <f t="shared" si="369"/>
        <v>3979.2</v>
      </c>
      <c r="T512" s="22">
        <f t="shared" si="370"/>
        <v>0</v>
      </c>
      <c r="U512" s="85">
        <f t="shared" si="371"/>
        <v>0</v>
      </c>
      <c r="V512">
        <v>0</v>
      </c>
    </row>
    <row r="513" spans="2:22" ht="24" x14ac:dyDescent="0.25">
      <c r="B513" s="69" t="s">
        <v>39</v>
      </c>
      <c r="C513" s="18" t="s">
        <v>1166</v>
      </c>
      <c r="D513" s="19" t="s">
        <v>1167</v>
      </c>
      <c r="E513" s="20" t="s">
        <v>1168</v>
      </c>
      <c r="F513" s="21" t="s">
        <v>43</v>
      </c>
      <c r="G513" s="22">
        <v>0</v>
      </c>
      <c r="H513" s="22">
        <v>213.14400000000001</v>
      </c>
      <c r="I513" s="22">
        <f t="shared" si="363"/>
        <v>0</v>
      </c>
      <c r="J513" s="22"/>
      <c r="K513" s="22">
        <f t="shared" si="364"/>
        <v>0</v>
      </c>
      <c r="L513" s="22">
        <v>0</v>
      </c>
      <c r="M513" s="22">
        <f t="shared" si="365"/>
        <v>0</v>
      </c>
      <c r="N513" s="22"/>
      <c r="O513" s="22">
        <f t="shared" si="366"/>
        <v>0</v>
      </c>
      <c r="P513" s="22"/>
      <c r="Q513" s="22">
        <f t="shared" si="367"/>
        <v>0</v>
      </c>
      <c r="R513" s="22">
        <f t="shared" si="368"/>
        <v>0</v>
      </c>
      <c r="S513" s="22">
        <f t="shared" si="369"/>
        <v>0</v>
      </c>
      <c r="T513" s="22">
        <f t="shared" si="370"/>
        <v>0</v>
      </c>
      <c r="U513" s="85">
        <f t="shared" si="371"/>
        <v>0</v>
      </c>
      <c r="V513">
        <v>0</v>
      </c>
    </row>
    <row r="514" spans="2:22" ht="24" x14ac:dyDescent="0.25">
      <c r="B514" s="69" t="s">
        <v>39</v>
      </c>
      <c r="C514" s="18" t="s">
        <v>1169</v>
      </c>
      <c r="D514" s="19" t="s">
        <v>1170</v>
      </c>
      <c r="E514" s="20" t="s">
        <v>1171</v>
      </c>
      <c r="F514" s="21" t="s">
        <v>75</v>
      </c>
      <c r="G514" s="22">
        <v>30.6</v>
      </c>
      <c r="H514" s="22">
        <v>112.95610145806617</v>
      </c>
      <c r="I514" s="22">
        <f t="shared" si="363"/>
        <v>3456.46</v>
      </c>
      <c r="J514" s="22"/>
      <c r="K514" s="22">
        <f t="shared" si="364"/>
        <v>0</v>
      </c>
      <c r="L514" s="22">
        <v>30.6</v>
      </c>
      <c r="M514" s="22">
        <f t="shared" si="365"/>
        <v>3456.46</v>
      </c>
      <c r="N514" s="22"/>
      <c r="O514" s="22">
        <f t="shared" si="366"/>
        <v>0</v>
      </c>
      <c r="P514" s="22"/>
      <c r="Q514" s="22">
        <f t="shared" si="367"/>
        <v>0</v>
      </c>
      <c r="R514" s="22">
        <f t="shared" si="368"/>
        <v>30.6</v>
      </c>
      <c r="S514" s="22">
        <f t="shared" si="369"/>
        <v>3456.46</v>
      </c>
      <c r="T514" s="22">
        <f t="shared" si="370"/>
        <v>0</v>
      </c>
      <c r="U514" s="85">
        <f t="shared" si="371"/>
        <v>0</v>
      </c>
      <c r="V514">
        <v>0</v>
      </c>
    </row>
    <row r="515" spans="2:22" ht="24" x14ac:dyDescent="0.25">
      <c r="B515" s="72" t="s">
        <v>134</v>
      </c>
      <c r="C515" s="18" t="s">
        <v>1172</v>
      </c>
      <c r="D515" s="19" t="s">
        <v>1173</v>
      </c>
      <c r="E515" s="20" t="s">
        <v>1174</v>
      </c>
      <c r="F515" s="21" t="s">
        <v>420</v>
      </c>
      <c r="G515" s="22">
        <v>35.700000000000003</v>
      </c>
      <c r="H515" s="22">
        <v>257.65485395452805</v>
      </c>
      <c r="I515" s="22">
        <f t="shared" si="363"/>
        <v>9198.2800000000007</v>
      </c>
      <c r="J515" s="22"/>
      <c r="K515" s="22">
        <f t="shared" si="364"/>
        <v>0</v>
      </c>
      <c r="L515" s="22">
        <v>35.700000000000003</v>
      </c>
      <c r="M515" s="22">
        <f t="shared" si="365"/>
        <v>9198.2800000000007</v>
      </c>
      <c r="N515" s="22"/>
      <c r="O515" s="22">
        <f t="shared" si="366"/>
        <v>0</v>
      </c>
      <c r="P515" s="22"/>
      <c r="Q515" s="22">
        <f t="shared" si="367"/>
        <v>0</v>
      </c>
      <c r="R515" s="22">
        <f t="shared" si="368"/>
        <v>35.700000000000003</v>
      </c>
      <c r="S515" s="22">
        <f t="shared" si="369"/>
        <v>9198.2800000000007</v>
      </c>
      <c r="T515" s="22">
        <f t="shared" si="370"/>
        <v>0</v>
      </c>
      <c r="U515" s="85">
        <f t="shared" si="371"/>
        <v>0</v>
      </c>
      <c r="V515">
        <v>0</v>
      </c>
    </row>
    <row r="516" spans="2:22" ht="24" x14ac:dyDescent="0.25">
      <c r="B516" s="72" t="s">
        <v>134</v>
      </c>
      <c r="C516" s="18" t="s">
        <v>1175</v>
      </c>
      <c r="D516" s="19" t="s">
        <v>1176</v>
      </c>
      <c r="E516" s="20" t="s">
        <v>1177</v>
      </c>
      <c r="F516" s="21" t="s">
        <v>420</v>
      </c>
      <c r="G516" s="22">
        <v>35.700000000000003</v>
      </c>
      <c r="H516" s="22">
        <v>243.88503302279639</v>
      </c>
      <c r="I516" s="22">
        <f t="shared" si="363"/>
        <v>8706.7000000000007</v>
      </c>
      <c r="J516" s="22"/>
      <c r="K516" s="22">
        <f t="shared" si="364"/>
        <v>0</v>
      </c>
      <c r="L516" s="22">
        <v>35.700000000000003</v>
      </c>
      <c r="M516" s="22">
        <f t="shared" si="365"/>
        <v>8706.7000000000007</v>
      </c>
      <c r="N516" s="22"/>
      <c r="O516" s="22">
        <f t="shared" si="366"/>
        <v>0</v>
      </c>
      <c r="P516" s="22"/>
      <c r="Q516" s="22">
        <f t="shared" si="367"/>
        <v>0</v>
      </c>
      <c r="R516" s="22">
        <f t="shared" si="368"/>
        <v>35.700000000000003</v>
      </c>
      <c r="S516" s="22">
        <f t="shared" si="369"/>
        <v>8706.7000000000007</v>
      </c>
      <c r="T516" s="22">
        <f t="shared" si="370"/>
        <v>0</v>
      </c>
      <c r="U516" s="85">
        <f t="shared" si="371"/>
        <v>0</v>
      </c>
      <c r="V516">
        <v>0</v>
      </c>
    </row>
    <row r="517" spans="2:22" ht="24" x14ac:dyDescent="0.25">
      <c r="B517" s="69" t="s">
        <v>39</v>
      </c>
      <c r="C517" s="18" t="s">
        <v>1169</v>
      </c>
      <c r="D517" s="19" t="s">
        <v>1178</v>
      </c>
      <c r="E517" s="20" t="s">
        <v>1171</v>
      </c>
      <c r="F517" s="21" t="s">
        <v>75</v>
      </c>
      <c r="G517" s="22">
        <v>72.42</v>
      </c>
      <c r="H517" s="22">
        <v>112.95603541865422</v>
      </c>
      <c r="I517" s="22">
        <f t="shared" si="363"/>
        <v>8180.28</v>
      </c>
      <c r="J517" s="22"/>
      <c r="K517" s="22">
        <f t="shared" si="364"/>
        <v>0</v>
      </c>
      <c r="L517" s="22">
        <v>72.42</v>
      </c>
      <c r="M517" s="22">
        <f t="shared" si="365"/>
        <v>8180.28</v>
      </c>
      <c r="N517" s="22"/>
      <c r="O517" s="22">
        <f t="shared" si="366"/>
        <v>0</v>
      </c>
      <c r="P517" s="22"/>
      <c r="Q517" s="22">
        <f t="shared" si="367"/>
        <v>0</v>
      </c>
      <c r="R517" s="22">
        <f t="shared" si="368"/>
        <v>72.42</v>
      </c>
      <c r="S517" s="22">
        <f t="shared" si="369"/>
        <v>8180.28</v>
      </c>
      <c r="T517" s="22">
        <f t="shared" si="370"/>
        <v>0</v>
      </c>
      <c r="U517" s="85">
        <f t="shared" si="371"/>
        <v>0</v>
      </c>
      <c r="V517">
        <v>0</v>
      </c>
    </row>
    <row r="518" spans="2:22" ht="24" x14ac:dyDescent="0.25">
      <c r="B518" s="69" t="s">
        <v>39</v>
      </c>
      <c r="C518" s="18" t="s">
        <v>1179</v>
      </c>
      <c r="D518" s="19" t="s">
        <v>1180</v>
      </c>
      <c r="E518" s="20" t="s">
        <v>1181</v>
      </c>
      <c r="F518" s="21" t="s">
        <v>75</v>
      </c>
      <c r="G518" s="22">
        <v>44.88</v>
      </c>
      <c r="H518" s="22">
        <v>177.86397704309934</v>
      </c>
      <c r="I518" s="22">
        <f t="shared" si="363"/>
        <v>7982.54</v>
      </c>
      <c r="J518" s="22"/>
      <c r="K518" s="22">
        <f t="shared" si="364"/>
        <v>0</v>
      </c>
      <c r="L518" s="22">
        <v>44.88</v>
      </c>
      <c r="M518" s="22">
        <f t="shared" si="365"/>
        <v>7982.54</v>
      </c>
      <c r="N518" s="22"/>
      <c r="O518" s="22">
        <f t="shared" si="366"/>
        <v>0</v>
      </c>
      <c r="P518" s="22"/>
      <c r="Q518" s="22">
        <f t="shared" si="367"/>
        <v>0</v>
      </c>
      <c r="R518" s="22">
        <f t="shared" si="368"/>
        <v>44.88</v>
      </c>
      <c r="S518" s="22">
        <f t="shared" si="369"/>
        <v>7982.54</v>
      </c>
      <c r="T518" s="22">
        <f t="shared" si="370"/>
        <v>0</v>
      </c>
      <c r="U518" s="85">
        <f t="shared" si="371"/>
        <v>0</v>
      </c>
      <c r="V518">
        <v>0</v>
      </c>
    </row>
    <row r="519" spans="2:22" ht="24" x14ac:dyDescent="0.25">
      <c r="B519" s="72" t="s">
        <v>134</v>
      </c>
      <c r="C519" s="18" t="s">
        <v>1182</v>
      </c>
      <c r="D519" s="19" t="s">
        <v>1183</v>
      </c>
      <c r="E519" s="20" t="s">
        <v>1184</v>
      </c>
      <c r="F519" s="21" t="s">
        <v>420</v>
      </c>
      <c r="G519" s="22">
        <v>52.02000000000001</v>
      </c>
      <c r="H519" s="22">
        <v>242.70001761973575</v>
      </c>
      <c r="I519" s="22">
        <f t="shared" si="363"/>
        <v>12625.25</v>
      </c>
      <c r="J519" s="22"/>
      <c r="K519" s="22">
        <f t="shared" si="364"/>
        <v>0</v>
      </c>
      <c r="L519" s="22">
        <v>52.02</v>
      </c>
      <c r="M519" s="22">
        <f t="shared" si="365"/>
        <v>12625.25</v>
      </c>
      <c r="N519" s="22"/>
      <c r="O519" s="22">
        <f t="shared" si="366"/>
        <v>0</v>
      </c>
      <c r="P519" s="22"/>
      <c r="Q519" s="22">
        <f t="shared" si="367"/>
        <v>0</v>
      </c>
      <c r="R519" s="22">
        <f t="shared" si="368"/>
        <v>52.02</v>
      </c>
      <c r="S519" s="22">
        <f t="shared" si="369"/>
        <v>12625.25</v>
      </c>
      <c r="T519" s="22">
        <f t="shared" si="370"/>
        <v>0</v>
      </c>
      <c r="U519" s="85">
        <f t="shared" si="371"/>
        <v>0</v>
      </c>
      <c r="V519">
        <v>0</v>
      </c>
    </row>
    <row r="520" spans="2:22" ht="24" x14ac:dyDescent="0.25">
      <c r="B520" s="69" t="s">
        <v>39</v>
      </c>
      <c r="C520" s="18" t="s">
        <v>1185</v>
      </c>
      <c r="D520" s="19" t="s">
        <v>1186</v>
      </c>
      <c r="E520" s="20" t="s">
        <v>1187</v>
      </c>
      <c r="F520" s="21" t="s">
        <v>43</v>
      </c>
      <c r="G520" s="22">
        <v>6450</v>
      </c>
      <c r="H520" s="22">
        <v>8.604000000000001</v>
      </c>
      <c r="I520" s="22">
        <f t="shared" si="363"/>
        <v>55495.8</v>
      </c>
      <c r="J520" s="22"/>
      <c r="K520" s="22">
        <f t="shared" si="364"/>
        <v>0</v>
      </c>
      <c r="L520" s="22">
        <v>4000</v>
      </c>
      <c r="M520" s="22">
        <f t="shared" si="365"/>
        <v>34416</v>
      </c>
      <c r="N520" s="22">
        <v>2450</v>
      </c>
      <c r="O520" s="22">
        <f t="shared" si="366"/>
        <v>21079.8</v>
      </c>
      <c r="P520" s="22"/>
      <c r="Q520" s="22">
        <f t="shared" si="367"/>
        <v>0</v>
      </c>
      <c r="R520" s="22">
        <f t="shared" si="368"/>
        <v>6450</v>
      </c>
      <c r="S520" s="22">
        <f t="shared" si="369"/>
        <v>55495.8</v>
      </c>
      <c r="T520" s="22">
        <f t="shared" si="370"/>
        <v>0</v>
      </c>
      <c r="U520" s="85">
        <f t="shared" si="371"/>
        <v>0</v>
      </c>
      <c r="V520">
        <v>0</v>
      </c>
    </row>
    <row r="521" spans="2:22" ht="24" x14ac:dyDescent="0.25">
      <c r="B521" s="69" t="s">
        <v>39</v>
      </c>
      <c r="C521" s="18" t="s">
        <v>869</v>
      </c>
      <c r="D521" s="19" t="s">
        <v>1188</v>
      </c>
      <c r="E521" s="20" t="s">
        <v>871</v>
      </c>
      <c r="F521" s="21" t="s">
        <v>43</v>
      </c>
      <c r="G521" s="22">
        <v>147</v>
      </c>
      <c r="H521" s="22">
        <v>9.984</v>
      </c>
      <c r="I521" s="22">
        <f t="shared" si="363"/>
        <v>1467.65</v>
      </c>
      <c r="J521" s="22"/>
      <c r="K521" s="22">
        <f t="shared" si="364"/>
        <v>0</v>
      </c>
      <c r="L521" s="22">
        <v>130</v>
      </c>
      <c r="M521" s="22">
        <f t="shared" si="365"/>
        <v>1297.92</v>
      </c>
      <c r="N521" s="22">
        <v>17</v>
      </c>
      <c r="O521" s="22">
        <f t="shared" si="366"/>
        <v>169.73</v>
      </c>
      <c r="P521" s="22"/>
      <c r="Q521" s="22">
        <f t="shared" si="367"/>
        <v>0</v>
      </c>
      <c r="R521" s="22">
        <f t="shared" si="368"/>
        <v>147</v>
      </c>
      <c r="S521" s="22">
        <f t="shared" si="369"/>
        <v>1467.65</v>
      </c>
      <c r="T521" s="22">
        <f t="shared" si="370"/>
        <v>0</v>
      </c>
      <c r="U521" s="85">
        <f t="shared" si="371"/>
        <v>0</v>
      </c>
      <c r="V521">
        <v>0</v>
      </c>
    </row>
    <row r="522" spans="2:22" ht="24" x14ac:dyDescent="0.25">
      <c r="B522" s="69" t="s">
        <v>39</v>
      </c>
      <c r="C522" s="18" t="s">
        <v>872</v>
      </c>
      <c r="D522" s="19" t="s">
        <v>1189</v>
      </c>
      <c r="E522" s="20" t="s">
        <v>874</v>
      </c>
      <c r="F522" s="21" t="s">
        <v>43</v>
      </c>
      <c r="G522" s="22">
        <v>38</v>
      </c>
      <c r="H522" s="22">
        <v>11.784000000000001</v>
      </c>
      <c r="I522" s="22">
        <f t="shared" si="363"/>
        <v>447.79</v>
      </c>
      <c r="J522" s="22"/>
      <c r="K522" s="22">
        <f t="shared" si="364"/>
        <v>0</v>
      </c>
      <c r="L522" s="22">
        <v>30</v>
      </c>
      <c r="M522" s="22">
        <f t="shared" si="365"/>
        <v>353.52</v>
      </c>
      <c r="N522" s="22">
        <v>8</v>
      </c>
      <c r="O522" s="22">
        <f t="shared" si="366"/>
        <v>94.27</v>
      </c>
      <c r="P522" s="22"/>
      <c r="Q522" s="22">
        <f t="shared" si="367"/>
        <v>0</v>
      </c>
      <c r="R522" s="22">
        <f t="shared" si="368"/>
        <v>38</v>
      </c>
      <c r="S522" s="22">
        <f t="shared" si="369"/>
        <v>447.78999999999996</v>
      </c>
      <c r="T522" s="22">
        <f t="shared" si="370"/>
        <v>0</v>
      </c>
      <c r="U522" s="85">
        <f t="shared" si="371"/>
        <v>0</v>
      </c>
      <c r="V522">
        <v>0</v>
      </c>
    </row>
    <row r="523" spans="2:22" ht="24" x14ac:dyDescent="0.25">
      <c r="B523" s="69" t="s">
        <v>39</v>
      </c>
      <c r="C523" s="18" t="s">
        <v>875</v>
      </c>
      <c r="D523" s="19" t="s">
        <v>1190</v>
      </c>
      <c r="E523" s="44" t="s">
        <v>877</v>
      </c>
      <c r="F523" s="45" t="s">
        <v>43</v>
      </c>
      <c r="G523" s="22">
        <v>8</v>
      </c>
      <c r="H523" s="22">
        <v>13.176</v>
      </c>
      <c r="I523" s="22">
        <f t="shared" si="363"/>
        <v>105.41</v>
      </c>
      <c r="J523" s="22"/>
      <c r="K523" s="22">
        <f t="shared" si="364"/>
        <v>0</v>
      </c>
      <c r="L523" s="22">
        <v>8</v>
      </c>
      <c r="M523" s="22">
        <f t="shared" si="365"/>
        <v>105.41</v>
      </c>
      <c r="N523" s="22"/>
      <c r="O523" s="22">
        <f t="shared" si="366"/>
        <v>0</v>
      </c>
      <c r="P523" s="22"/>
      <c r="Q523" s="22">
        <f t="shared" si="367"/>
        <v>0</v>
      </c>
      <c r="R523" s="22">
        <f t="shared" si="368"/>
        <v>8</v>
      </c>
      <c r="S523" s="22">
        <f t="shared" si="369"/>
        <v>105.41</v>
      </c>
      <c r="T523" s="22">
        <f t="shared" si="370"/>
        <v>0</v>
      </c>
      <c r="U523" s="85">
        <f t="shared" si="371"/>
        <v>0</v>
      </c>
      <c r="V523">
        <v>0</v>
      </c>
    </row>
    <row r="524" spans="2:22" ht="24" x14ac:dyDescent="0.25">
      <c r="B524" s="69" t="s">
        <v>39</v>
      </c>
      <c r="C524" s="18" t="s">
        <v>1191</v>
      </c>
      <c r="D524" s="19" t="s">
        <v>1192</v>
      </c>
      <c r="E524" s="44" t="s">
        <v>1193</v>
      </c>
      <c r="F524" s="45" t="s">
        <v>34</v>
      </c>
      <c r="G524" s="22">
        <v>2</v>
      </c>
      <c r="H524" s="22">
        <v>587.385459185581</v>
      </c>
      <c r="I524" s="22">
        <f t="shared" si="363"/>
        <v>1174.77</v>
      </c>
      <c r="J524" s="22"/>
      <c r="K524" s="22">
        <f t="shared" si="364"/>
        <v>0</v>
      </c>
      <c r="L524" s="22">
        <v>2</v>
      </c>
      <c r="M524" s="22">
        <f t="shared" si="365"/>
        <v>1174.77</v>
      </c>
      <c r="N524" s="22"/>
      <c r="O524" s="22">
        <f t="shared" si="366"/>
        <v>0</v>
      </c>
      <c r="P524" s="22"/>
      <c r="Q524" s="22">
        <f t="shared" si="367"/>
        <v>0</v>
      </c>
      <c r="R524" s="22">
        <f t="shared" si="368"/>
        <v>2</v>
      </c>
      <c r="S524" s="22">
        <f t="shared" si="369"/>
        <v>1174.77</v>
      </c>
      <c r="T524" s="22">
        <f t="shared" si="370"/>
        <v>0</v>
      </c>
      <c r="U524" s="85">
        <f t="shared" si="371"/>
        <v>0</v>
      </c>
      <c r="V524">
        <v>0</v>
      </c>
    </row>
    <row r="525" spans="2:22" x14ac:dyDescent="0.25">
      <c r="B525" s="70"/>
      <c r="C525" s="23"/>
      <c r="D525" s="24" t="s">
        <v>1194</v>
      </c>
      <c r="E525" s="28" t="s">
        <v>1042</v>
      </c>
      <c r="F525" s="29"/>
      <c r="G525" s="46">
        <v>0</v>
      </c>
      <c r="H525" s="27"/>
      <c r="I525" s="27">
        <f>SUBTOTAL(9,I526:I550)</f>
        <v>703901.44999999984</v>
      </c>
      <c r="J525" s="27"/>
      <c r="K525" s="33">
        <f>SUBTOTAL(9,K526:K550)</f>
        <v>0</v>
      </c>
      <c r="L525" s="27"/>
      <c r="M525" s="33">
        <f>SUBTOTAL(9,M526:M550)</f>
        <v>301547.73</v>
      </c>
      <c r="N525" s="27"/>
      <c r="O525" s="33">
        <f>SUBTOTAL(9,O526:O550)</f>
        <v>402353.36</v>
      </c>
      <c r="P525" s="27"/>
      <c r="Q525" s="33">
        <f>SUBTOTAL(9,Q526:Q550)</f>
        <v>0</v>
      </c>
      <c r="R525" s="27"/>
      <c r="S525" s="33">
        <f>SUBTOTAL(9,S526:S550)</f>
        <v>703901.08999999985</v>
      </c>
      <c r="T525" s="27"/>
      <c r="U525" s="87">
        <f>SUBTOTAL(9,U526:U550)</f>
        <v>0.36000000000331056</v>
      </c>
      <c r="V525">
        <v>0</v>
      </c>
    </row>
    <row r="526" spans="2:22" ht="24" x14ac:dyDescent="0.25">
      <c r="B526" s="69" t="s">
        <v>39</v>
      </c>
      <c r="C526" s="18" t="s">
        <v>1195</v>
      </c>
      <c r="D526" s="19" t="s">
        <v>1196</v>
      </c>
      <c r="E526" s="20" t="s">
        <v>1197</v>
      </c>
      <c r="F526" s="21" t="s">
        <v>75</v>
      </c>
      <c r="G526" s="22">
        <v>0</v>
      </c>
      <c r="H526" s="22">
        <v>10.511959436312216</v>
      </c>
      <c r="I526" s="22">
        <f t="shared" ref="I526:I550" si="372">ROUND(G526*H526,2)</f>
        <v>0</v>
      </c>
      <c r="J526" s="22"/>
      <c r="K526" s="22">
        <f t="shared" ref="K526:K550" si="373">ROUND($H526*J526,2)</f>
        <v>0</v>
      </c>
      <c r="L526" s="22">
        <v>0</v>
      </c>
      <c r="M526" s="22">
        <f t="shared" ref="M526:M550" si="374">ROUND($H526*L526,2)</f>
        <v>0</v>
      </c>
      <c r="N526" s="22"/>
      <c r="O526" s="22">
        <f t="shared" ref="O526:O550" si="375">ROUND($H526*N526,2)</f>
        <v>0</v>
      </c>
      <c r="P526" s="22"/>
      <c r="Q526" s="22">
        <f t="shared" ref="Q526:Q550" si="376">ROUND($H526*P526,2)</f>
        <v>0</v>
      </c>
      <c r="R526" s="22">
        <f t="shared" ref="R526:R550" si="377">J526+L526+N526+P526</f>
        <v>0</v>
      </c>
      <c r="S526" s="22">
        <f t="shared" ref="S526:S550" si="378">+M526+K526+O526+Q526</f>
        <v>0</v>
      </c>
      <c r="T526" s="22">
        <f t="shared" ref="T526:T550" si="379">G526-R526</f>
        <v>0</v>
      </c>
      <c r="U526" s="85">
        <f t="shared" ref="U526:U550" si="380">I526-S526</f>
        <v>0</v>
      </c>
      <c r="V526">
        <v>0</v>
      </c>
    </row>
    <row r="527" spans="2:22" ht="24" x14ac:dyDescent="0.25">
      <c r="B527" s="69" t="s">
        <v>39</v>
      </c>
      <c r="C527" s="18" t="s">
        <v>1198</v>
      </c>
      <c r="D527" s="19" t="s">
        <v>1199</v>
      </c>
      <c r="E527" s="20" t="s">
        <v>1200</v>
      </c>
      <c r="F527" s="21" t="s">
        <v>75</v>
      </c>
      <c r="G527" s="22">
        <v>492.81628524029003</v>
      </c>
      <c r="H527" s="22">
        <v>11.844007949441044</v>
      </c>
      <c r="I527" s="22">
        <f t="shared" si="372"/>
        <v>5836.92</v>
      </c>
      <c r="J527" s="22"/>
      <c r="K527" s="22">
        <f t="shared" si="373"/>
        <v>0</v>
      </c>
      <c r="L527" s="22">
        <v>249.9</v>
      </c>
      <c r="M527" s="22">
        <f t="shared" si="374"/>
        <v>2959.82</v>
      </c>
      <c r="N527" s="22">
        <v>242.92019999999997</v>
      </c>
      <c r="O527" s="22">
        <f t="shared" si="375"/>
        <v>2877.15</v>
      </c>
      <c r="P527" s="22"/>
      <c r="Q527" s="22">
        <f t="shared" si="376"/>
        <v>0</v>
      </c>
      <c r="R527" s="22">
        <f t="shared" si="377"/>
        <v>492.8202</v>
      </c>
      <c r="S527" s="22">
        <f t="shared" si="378"/>
        <v>5836.97</v>
      </c>
      <c r="T527" s="22">
        <f t="shared" si="379"/>
        <v>-3.9147597099713494E-3</v>
      </c>
      <c r="U527" s="85">
        <f t="shared" si="380"/>
        <v>-5.0000000000181899E-2</v>
      </c>
      <c r="V527">
        <v>0</v>
      </c>
    </row>
    <row r="528" spans="2:22" ht="24" x14ac:dyDescent="0.25">
      <c r="B528" s="69" t="s">
        <v>39</v>
      </c>
      <c r="C528" s="18" t="s">
        <v>1201</v>
      </c>
      <c r="D528" s="19" t="s">
        <v>1202</v>
      </c>
      <c r="E528" s="20" t="s">
        <v>1203</v>
      </c>
      <c r="F528" s="21" t="s">
        <v>75</v>
      </c>
      <c r="G528" s="22">
        <v>1021.6922986688941</v>
      </c>
      <c r="H528" s="22">
        <v>22.223998389321814</v>
      </c>
      <c r="I528" s="22">
        <f t="shared" si="372"/>
        <v>22706.09</v>
      </c>
      <c r="J528" s="22"/>
      <c r="K528" s="22">
        <f t="shared" si="373"/>
        <v>0</v>
      </c>
      <c r="L528" s="22">
        <v>28.05</v>
      </c>
      <c r="M528" s="22">
        <f t="shared" si="374"/>
        <v>623.38</v>
      </c>
      <c r="N528" s="22">
        <v>993.64097249999998</v>
      </c>
      <c r="O528" s="22">
        <f t="shared" si="375"/>
        <v>22082.68</v>
      </c>
      <c r="P528" s="22"/>
      <c r="Q528" s="22">
        <f t="shared" si="376"/>
        <v>0</v>
      </c>
      <c r="R528" s="22">
        <f t="shared" si="377"/>
        <v>1021.6909724999999</v>
      </c>
      <c r="S528" s="22">
        <f t="shared" si="378"/>
        <v>22706.06</v>
      </c>
      <c r="T528" s="22">
        <f t="shared" si="379"/>
        <v>1.3261688941383909E-3</v>
      </c>
      <c r="U528" s="85">
        <f t="shared" si="380"/>
        <v>2.9999999998835847E-2</v>
      </c>
      <c r="V528">
        <v>0</v>
      </c>
    </row>
    <row r="529" spans="2:22" ht="24" x14ac:dyDescent="0.25">
      <c r="B529" s="69" t="s">
        <v>39</v>
      </c>
      <c r="C529" s="18" t="s">
        <v>1204</v>
      </c>
      <c r="D529" s="19" t="s">
        <v>1205</v>
      </c>
      <c r="E529" s="20" t="s">
        <v>1206</v>
      </c>
      <c r="F529" s="21" t="s">
        <v>75</v>
      </c>
      <c r="G529" s="22">
        <v>90.149320470784772</v>
      </c>
      <c r="H529" s="22">
        <v>39.803960598492608</v>
      </c>
      <c r="I529" s="22">
        <f t="shared" si="372"/>
        <v>3588.3</v>
      </c>
      <c r="J529" s="22"/>
      <c r="K529" s="22">
        <f t="shared" si="373"/>
        <v>0</v>
      </c>
      <c r="L529" s="22">
        <v>0</v>
      </c>
      <c r="M529" s="22">
        <f t="shared" si="374"/>
        <v>0</v>
      </c>
      <c r="N529" s="22">
        <v>90.149320470784772</v>
      </c>
      <c r="O529" s="22">
        <f t="shared" si="375"/>
        <v>3588.3</v>
      </c>
      <c r="P529" s="22"/>
      <c r="Q529" s="22">
        <f t="shared" si="376"/>
        <v>0</v>
      </c>
      <c r="R529" s="22">
        <f t="shared" si="377"/>
        <v>90.149320470784772</v>
      </c>
      <c r="S529" s="22">
        <f t="shared" si="378"/>
        <v>3588.3</v>
      </c>
      <c r="T529" s="22">
        <f t="shared" si="379"/>
        <v>0</v>
      </c>
      <c r="U529" s="85">
        <f t="shared" si="380"/>
        <v>0</v>
      </c>
      <c r="V529">
        <v>0</v>
      </c>
    </row>
    <row r="530" spans="2:22" ht="24" x14ac:dyDescent="0.25">
      <c r="B530" s="69" t="s">
        <v>39</v>
      </c>
      <c r="C530" s="18" t="s">
        <v>1207</v>
      </c>
      <c r="D530" s="19" t="s">
        <v>1208</v>
      </c>
      <c r="E530" s="20" t="s">
        <v>1209</v>
      </c>
      <c r="F530" s="21" t="s">
        <v>75</v>
      </c>
      <c r="G530" s="22">
        <v>50.49</v>
      </c>
      <c r="H530" s="22">
        <v>57.09605887444247</v>
      </c>
      <c r="I530" s="22">
        <f t="shared" si="372"/>
        <v>2882.78</v>
      </c>
      <c r="J530" s="22"/>
      <c r="K530" s="22">
        <f t="shared" si="373"/>
        <v>0</v>
      </c>
      <c r="L530" s="22">
        <v>50.49</v>
      </c>
      <c r="M530" s="22">
        <f t="shared" si="374"/>
        <v>2882.78</v>
      </c>
      <c r="N530" s="22"/>
      <c r="O530" s="22">
        <f t="shared" si="375"/>
        <v>0</v>
      </c>
      <c r="P530" s="22"/>
      <c r="Q530" s="22">
        <f t="shared" si="376"/>
        <v>0</v>
      </c>
      <c r="R530" s="22">
        <f t="shared" si="377"/>
        <v>50.49</v>
      </c>
      <c r="S530" s="22">
        <f t="shared" si="378"/>
        <v>2882.78</v>
      </c>
      <c r="T530" s="22">
        <f t="shared" si="379"/>
        <v>0</v>
      </c>
      <c r="U530" s="85">
        <f t="shared" si="380"/>
        <v>0</v>
      </c>
      <c r="V530">
        <v>0</v>
      </c>
    </row>
    <row r="531" spans="2:22" ht="24" x14ac:dyDescent="0.25">
      <c r="B531" s="69" t="s">
        <v>39</v>
      </c>
      <c r="C531" s="18" t="s">
        <v>1210</v>
      </c>
      <c r="D531" s="19" t="s">
        <v>1211</v>
      </c>
      <c r="E531" s="20" t="s">
        <v>1212</v>
      </c>
      <c r="F531" s="21" t="s">
        <v>75</v>
      </c>
      <c r="G531" s="22">
        <v>18.029864094156956</v>
      </c>
      <c r="H531" s="22">
        <v>74.280094015463035</v>
      </c>
      <c r="I531" s="22">
        <f t="shared" si="372"/>
        <v>1339.26</v>
      </c>
      <c r="J531" s="22"/>
      <c r="K531" s="22">
        <f t="shared" si="373"/>
        <v>0</v>
      </c>
      <c r="L531" s="22">
        <v>0</v>
      </c>
      <c r="M531" s="22">
        <f t="shared" si="374"/>
        <v>0</v>
      </c>
      <c r="N531" s="22">
        <v>18.029864094156959</v>
      </c>
      <c r="O531" s="22">
        <f t="shared" si="375"/>
        <v>1339.26</v>
      </c>
      <c r="P531" s="22"/>
      <c r="Q531" s="22">
        <f t="shared" si="376"/>
        <v>0</v>
      </c>
      <c r="R531" s="22">
        <f t="shared" si="377"/>
        <v>18.029864094156959</v>
      </c>
      <c r="S531" s="22">
        <f t="shared" si="378"/>
        <v>1339.26</v>
      </c>
      <c r="T531" s="22">
        <f t="shared" si="379"/>
        <v>0</v>
      </c>
      <c r="U531" s="85">
        <f t="shared" si="380"/>
        <v>0</v>
      </c>
      <c r="V531">
        <v>0</v>
      </c>
    </row>
    <row r="532" spans="2:22" ht="24" x14ac:dyDescent="0.25">
      <c r="B532" s="69" t="s">
        <v>39</v>
      </c>
      <c r="C532" s="18" t="s">
        <v>1213</v>
      </c>
      <c r="D532" s="19" t="s">
        <v>1214</v>
      </c>
      <c r="E532" s="20" t="s">
        <v>1215</v>
      </c>
      <c r="F532" s="21" t="s">
        <v>75</v>
      </c>
      <c r="G532" s="22">
        <v>224.39120000000003</v>
      </c>
      <c r="H532" s="22">
        <v>95.412001202584932</v>
      </c>
      <c r="I532" s="22">
        <f t="shared" si="372"/>
        <v>21409.61</v>
      </c>
      <c r="J532" s="22"/>
      <c r="K532" s="22">
        <f t="shared" si="373"/>
        <v>0</v>
      </c>
      <c r="L532" s="22">
        <v>0</v>
      </c>
      <c r="M532" s="22">
        <f t="shared" si="374"/>
        <v>0</v>
      </c>
      <c r="N532" s="22">
        <v>224.39119999999997</v>
      </c>
      <c r="O532" s="22">
        <f t="shared" si="375"/>
        <v>21409.61</v>
      </c>
      <c r="P532" s="22"/>
      <c r="Q532" s="22">
        <f t="shared" si="376"/>
        <v>0</v>
      </c>
      <c r="R532" s="22">
        <f t="shared" si="377"/>
        <v>224.39119999999997</v>
      </c>
      <c r="S532" s="22">
        <f t="shared" si="378"/>
        <v>21409.61</v>
      </c>
      <c r="T532" s="22">
        <f t="shared" si="379"/>
        <v>0</v>
      </c>
      <c r="U532" s="85">
        <f t="shared" si="380"/>
        <v>0</v>
      </c>
      <c r="V532">
        <v>0</v>
      </c>
    </row>
    <row r="533" spans="2:22" ht="24" x14ac:dyDescent="0.25">
      <c r="B533" s="69" t="s">
        <v>39</v>
      </c>
      <c r="C533" s="18" t="s">
        <v>1216</v>
      </c>
      <c r="D533" s="19" t="s">
        <v>1217</v>
      </c>
      <c r="E533" s="20" t="s">
        <v>1218</v>
      </c>
      <c r="F533" s="21" t="s">
        <v>75</v>
      </c>
      <c r="G533" s="22">
        <v>2148.5588045537038</v>
      </c>
      <c r="H533" s="22">
        <v>121.45200189398753</v>
      </c>
      <c r="I533" s="22">
        <f t="shared" si="372"/>
        <v>260946.77</v>
      </c>
      <c r="J533" s="22"/>
      <c r="K533" s="22">
        <f t="shared" si="373"/>
        <v>0</v>
      </c>
      <c r="L533" s="22">
        <v>498.78000000000003</v>
      </c>
      <c r="M533" s="22">
        <f t="shared" si="374"/>
        <v>60577.83</v>
      </c>
      <c r="N533" s="22">
        <v>1649.78</v>
      </c>
      <c r="O533" s="22">
        <f t="shared" si="375"/>
        <v>200369.08</v>
      </c>
      <c r="P533" s="22"/>
      <c r="Q533" s="22">
        <f t="shared" si="376"/>
        <v>0</v>
      </c>
      <c r="R533" s="22">
        <f t="shared" si="377"/>
        <v>2148.56</v>
      </c>
      <c r="S533" s="22">
        <f t="shared" si="378"/>
        <v>260946.90999999997</v>
      </c>
      <c r="T533" s="22">
        <f t="shared" si="379"/>
        <v>-1.1954462961512036E-3</v>
      </c>
      <c r="U533" s="85">
        <f t="shared" si="380"/>
        <v>-0.13999999998486601</v>
      </c>
      <c r="V533">
        <v>0</v>
      </c>
    </row>
    <row r="534" spans="2:22" ht="24" x14ac:dyDescent="0.25">
      <c r="B534" s="69" t="s">
        <v>39</v>
      </c>
      <c r="C534" s="18" t="s">
        <v>1219</v>
      </c>
      <c r="D534" s="19" t="s">
        <v>1220</v>
      </c>
      <c r="E534" s="20" t="s">
        <v>1221</v>
      </c>
      <c r="F534" s="21" t="s">
        <v>75</v>
      </c>
      <c r="G534" s="22">
        <v>0</v>
      </c>
      <c r="H534" s="22">
        <v>10.404238158444713</v>
      </c>
      <c r="I534" s="22">
        <f t="shared" si="372"/>
        <v>0</v>
      </c>
      <c r="J534" s="22"/>
      <c r="K534" s="22">
        <f t="shared" si="373"/>
        <v>0</v>
      </c>
      <c r="L534" s="22">
        <v>0</v>
      </c>
      <c r="M534" s="22">
        <f t="shared" si="374"/>
        <v>0</v>
      </c>
      <c r="N534" s="22"/>
      <c r="O534" s="22">
        <f t="shared" si="375"/>
        <v>0</v>
      </c>
      <c r="P534" s="22"/>
      <c r="Q534" s="22">
        <f t="shared" si="376"/>
        <v>0</v>
      </c>
      <c r="R534" s="22">
        <f t="shared" si="377"/>
        <v>0</v>
      </c>
      <c r="S534" s="22">
        <f t="shared" si="378"/>
        <v>0</v>
      </c>
      <c r="T534" s="22">
        <f t="shared" si="379"/>
        <v>0</v>
      </c>
      <c r="U534" s="85">
        <f t="shared" si="380"/>
        <v>0</v>
      </c>
      <c r="V534">
        <v>0</v>
      </c>
    </row>
    <row r="535" spans="2:22" ht="24" x14ac:dyDescent="0.25">
      <c r="B535" s="69" t="s">
        <v>39</v>
      </c>
      <c r="C535" s="18" t="s">
        <v>1222</v>
      </c>
      <c r="D535" s="19" t="s">
        <v>1223</v>
      </c>
      <c r="E535" s="20" t="s">
        <v>1224</v>
      </c>
      <c r="F535" s="21" t="s">
        <v>75</v>
      </c>
      <c r="G535" s="22">
        <v>2103.4841443183113</v>
      </c>
      <c r="H535" s="22">
        <v>12.456002613935135</v>
      </c>
      <c r="I535" s="22">
        <f t="shared" si="372"/>
        <v>26201</v>
      </c>
      <c r="J535" s="22"/>
      <c r="K535" s="22">
        <f t="shared" si="373"/>
        <v>0</v>
      </c>
      <c r="L535" s="22">
        <v>1072.53</v>
      </c>
      <c r="M535" s="22">
        <f t="shared" si="374"/>
        <v>13359.44</v>
      </c>
      <c r="N535" s="22">
        <v>1030.9479999999999</v>
      </c>
      <c r="O535" s="22">
        <f t="shared" si="375"/>
        <v>12841.49</v>
      </c>
      <c r="P535" s="22"/>
      <c r="Q535" s="22">
        <f t="shared" si="376"/>
        <v>0</v>
      </c>
      <c r="R535" s="22">
        <f t="shared" si="377"/>
        <v>2103.4780000000001</v>
      </c>
      <c r="S535" s="22">
        <f t="shared" si="378"/>
        <v>26200.93</v>
      </c>
      <c r="T535" s="22">
        <f t="shared" si="379"/>
        <v>6.1443183112714905E-3</v>
      </c>
      <c r="U535" s="85">
        <f t="shared" si="380"/>
        <v>6.9999999999708962E-2</v>
      </c>
      <c r="V535">
        <v>0</v>
      </c>
    </row>
    <row r="536" spans="2:22" ht="24" x14ac:dyDescent="0.25">
      <c r="B536" s="69" t="s">
        <v>39</v>
      </c>
      <c r="C536" s="18" t="s">
        <v>1225</v>
      </c>
      <c r="D536" s="19" t="s">
        <v>1226</v>
      </c>
      <c r="E536" s="20" t="s">
        <v>1227</v>
      </c>
      <c r="F536" s="21" t="s">
        <v>75</v>
      </c>
      <c r="G536" s="22">
        <v>1433.9331775000001</v>
      </c>
      <c r="H536" s="22">
        <v>22.344000132804254</v>
      </c>
      <c r="I536" s="22">
        <f t="shared" si="372"/>
        <v>32039.8</v>
      </c>
      <c r="J536" s="22"/>
      <c r="K536" s="22">
        <f t="shared" si="373"/>
        <v>0</v>
      </c>
      <c r="L536" s="22">
        <v>857.82</v>
      </c>
      <c r="M536" s="22">
        <f t="shared" si="374"/>
        <v>19167.13</v>
      </c>
      <c r="N536" s="22">
        <v>576.11317750000001</v>
      </c>
      <c r="O536" s="22">
        <f t="shared" si="375"/>
        <v>12872.67</v>
      </c>
      <c r="P536" s="22"/>
      <c r="Q536" s="22">
        <f t="shared" si="376"/>
        <v>0</v>
      </c>
      <c r="R536" s="22">
        <f t="shared" si="377"/>
        <v>1433.9331775000001</v>
      </c>
      <c r="S536" s="22">
        <f t="shared" si="378"/>
        <v>32039.800000000003</v>
      </c>
      <c r="T536" s="22">
        <f t="shared" si="379"/>
        <v>0</v>
      </c>
      <c r="U536" s="85">
        <f t="shared" si="380"/>
        <v>0</v>
      </c>
      <c r="V536">
        <v>0</v>
      </c>
    </row>
    <row r="537" spans="2:22" ht="24" x14ac:dyDescent="0.25">
      <c r="B537" s="69" t="s">
        <v>39</v>
      </c>
      <c r="C537" s="18" t="s">
        <v>1228</v>
      </c>
      <c r="D537" s="19" t="s">
        <v>1229</v>
      </c>
      <c r="E537" s="20" t="s">
        <v>1230</v>
      </c>
      <c r="F537" s="21" t="s">
        <v>75</v>
      </c>
      <c r="G537" s="22">
        <v>1847.4600741812826</v>
      </c>
      <c r="H537" s="22">
        <v>30.168002426087106</v>
      </c>
      <c r="I537" s="22">
        <f t="shared" si="372"/>
        <v>55734.18</v>
      </c>
      <c r="J537" s="22"/>
      <c r="K537" s="22">
        <f t="shared" si="373"/>
        <v>0</v>
      </c>
      <c r="L537" s="22">
        <v>938.4</v>
      </c>
      <c r="M537" s="22">
        <f t="shared" si="374"/>
        <v>28309.65</v>
      </c>
      <c r="N537" s="22">
        <v>909.05838000000006</v>
      </c>
      <c r="O537" s="22">
        <f t="shared" si="375"/>
        <v>27424.48</v>
      </c>
      <c r="P537" s="22"/>
      <c r="Q537" s="22">
        <f t="shared" si="376"/>
        <v>0</v>
      </c>
      <c r="R537" s="22">
        <f t="shared" si="377"/>
        <v>1847.45838</v>
      </c>
      <c r="S537" s="22">
        <f t="shared" si="378"/>
        <v>55734.130000000005</v>
      </c>
      <c r="T537" s="22">
        <f t="shared" si="379"/>
        <v>1.6941812825734814E-3</v>
      </c>
      <c r="U537" s="85">
        <f t="shared" si="380"/>
        <v>4.9999999995634425E-2</v>
      </c>
      <c r="V537">
        <v>0</v>
      </c>
    </row>
    <row r="538" spans="2:22" ht="24" x14ac:dyDescent="0.25">
      <c r="B538" s="69" t="s">
        <v>39</v>
      </c>
      <c r="C538" s="18" t="s">
        <v>1043</v>
      </c>
      <c r="D538" s="19" t="s">
        <v>1231</v>
      </c>
      <c r="E538" s="20" t="s">
        <v>1045</v>
      </c>
      <c r="F538" s="21" t="s">
        <v>75</v>
      </c>
      <c r="G538" s="22">
        <v>216.35836912988344</v>
      </c>
      <c r="H538" s="22">
        <v>40.331973452626386</v>
      </c>
      <c r="I538" s="22">
        <f t="shared" si="372"/>
        <v>8726.16</v>
      </c>
      <c r="J538" s="22"/>
      <c r="K538" s="22">
        <f t="shared" si="373"/>
        <v>0</v>
      </c>
      <c r="L538" s="22">
        <v>110.16</v>
      </c>
      <c r="M538" s="22">
        <f t="shared" si="374"/>
        <v>4442.97</v>
      </c>
      <c r="N538" s="22">
        <v>106.19836912988345</v>
      </c>
      <c r="O538" s="22">
        <f t="shared" si="375"/>
        <v>4283.1899999999996</v>
      </c>
      <c r="P538" s="22"/>
      <c r="Q538" s="22">
        <f t="shared" si="376"/>
        <v>0</v>
      </c>
      <c r="R538" s="22">
        <f t="shared" si="377"/>
        <v>216.35836912988344</v>
      </c>
      <c r="S538" s="22">
        <f t="shared" si="378"/>
        <v>8726.16</v>
      </c>
      <c r="T538" s="22">
        <f t="shared" si="379"/>
        <v>0</v>
      </c>
      <c r="U538" s="85">
        <f t="shared" si="380"/>
        <v>0</v>
      </c>
      <c r="V538">
        <v>0</v>
      </c>
    </row>
    <row r="539" spans="2:22" ht="24" x14ac:dyDescent="0.25">
      <c r="B539" s="69" t="s">
        <v>39</v>
      </c>
      <c r="C539" s="18" t="s">
        <v>1232</v>
      </c>
      <c r="D539" s="19" t="s">
        <v>1233</v>
      </c>
      <c r="E539" s="20" t="s">
        <v>1234</v>
      </c>
      <c r="F539" s="21" t="s">
        <v>75</v>
      </c>
      <c r="G539" s="22">
        <v>302.90171678183685</v>
      </c>
      <c r="H539" s="22">
        <v>75.767982578090781</v>
      </c>
      <c r="I539" s="22">
        <f t="shared" si="372"/>
        <v>22950.25</v>
      </c>
      <c r="J539" s="22"/>
      <c r="K539" s="22">
        <f t="shared" si="373"/>
        <v>0</v>
      </c>
      <c r="L539" s="22">
        <v>168.3</v>
      </c>
      <c r="M539" s="22">
        <f t="shared" si="374"/>
        <v>12751.75</v>
      </c>
      <c r="N539" s="22">
        <v>134.60000000000002</v>
      </c>
      <c r="O539" s="22">
        <f t="shared" si="375"/>
        <v>10198.370000000001</v>
      </c>
      <c r="P539" s="22"/>
      <c r="Q539" s="22">
        <f t="shared" si="376"/>
        <v>0</v>
      </c>
      <c r="R539" s="22">
        <f t="shared" si="377"/>
        <v>302.90000000000003</v>
      </c>
      <c r="S539" s="22">
        <f t="shared" si="378"/>
        <v>22950.120000000003</v>
      </c>
      <c r="T539" s="22">
        <f t="shared" si="379"/>
        <v>1.7167818368193366E-3</v>
      </c>
      <c r="U539" s="85">
        <f t="shared" si="380"/>
        <v>0.12999999999738066</v>
      </c>
      <c r="V539">
        <v>0</v>
      </c>
    </row>
    <row r="540" spans="2:22" ht="24" x14ac:dyDescent="0.25">
      <c r="B540" s="69" t="s">
        <v>39</v>
      </c>
      <c r="C540" s="18" t="s">
        <v>1235</v>
      </c>
      <c r="D540" s="19" t="s">
        <v>1236</v>
      </c>
      <c r="E540" s="20" t="s">
        <v>1237</v>
      </c>
      <c r="F540" s="21" t="s">
        <v>75</v>
      </c>
      <c r="G540" s="22">
        <v>305.31</v>
      </c>
      <c r="H540" s="22">
        <v>95.903994351923032</v>
      </c>
      <c r="I540" s="22">
        <f t="shared" si="372"/>
        <v>29280.45</v>
      </c>
      <c r="J540" s="22"/>
      <c r="K540" s="22">
        <f t="shared" si="373"/>
        <v>0</v>
      </c>
      <c r="L540" s="22">
        <v>305.30569866105776</v>
      </c>
      <c r="M540" s="22">
        <f t="shared" si="374"/>
        <v>29280.04</v>
      </c>
      <c r="N540" s="22"/>
      <c r="O540" s="22">
        <f t="shared" si="375"/>
        <v>0</v>
      </c>
      <c r="P540" s="22"/>
      <c r="Q540" s="22">
        <f t="shared" si="376"/>
        <v>0</v>
      </c>
      <c r="R540" s="22">
        <f t="shared" si="377"/>
        <v>305.30569866105776</v>
      </c>
      <c r="S540" s="22">
        <f t="shared" si="378"/>
        <v>29280.04</v>
      </c>
      <c r="T540" s="22">
        <f t="shared" si="379"/>
        <v>4.3013389422412729E-3</v>
      </c>
      <c r="U540" s="85">
        <f t="shared" si="380"/>
        <v>0.40999999999985448</v>
      </c>
      <c r="V540">
        <v>0</v>
      </c>
    </row>
    <row r="541" spans="2:22" ht="24" x14ac:dyDescent="0.25">
      <c r="B541" s="69" t="s">
        <v>39</v>
      </c>
      <c r="C541" s="18" t="s">
        <v>1238</v>
      </c>
      <c r="D541" s="19" t="s">
        <v>1239</v>
      </c>
      <c r="E541" s="20" t="s">
        <v>1240</v>
      </c>
      <c r="F541" s="21" t="s">
        <v>75</v>
      </c>
      <c r="G541" s="22">
        <v>144.23891275325565</v>
      </c>
      <c r="H541" s="22">
        <v>124.39203580723762</v>
      </c>
      <c r="I541" s="22">
        <f t="shared" si="372"/>
        <v>17942.169999999998</v>
      </c>
      <c r="J541" s="22"/>
      <c r="K541" s="22">
        <f t="shared" si="373"/>
        <v>0</v>
      </c>
      <c r="L541" s="22">
        <v>0</v>
      </c>
      <c r="M541" s="22">
        <f t="shared" si="374"/>
        <v>0</v>
      </c>
      <c r="N541" s="22">
        <v>144.24</v>
      </c>
      <c r="O541" s="22">
        <f t="shared" si="375"/>
        <v>17942.310000000001</v>
      </c>
      <c r="P541" s="22"/>
      <c r="Q541" s="22">
        <f t="shared" si="376"/>
        <v>0</v>
      </c>
      <c r="R541" s="22">
        <f t="shared" si="377"/>
        <v>144.24</v>
      </c>
      <c r="S541" s="22">
        <f t="shared" si="378"/>
        <v>17942.310000000001</v>
      </c>
      <c r="T541" s="22">
        <f t="shared" si="379"/>
        <v>-1.0872467443618916E-3</v>
      </c>
      <c r="U541" s="85">
        <f t="shared" si="380"/>
        <v>-0.1400000000030559</v>
      </c>
      <c r="V541">
        <v>0</v>
      </c>
    </row>
    <row r="542" spans="2:22" ht="24" x14ac:dyDescent="0.25">
      <c r="B542" s="69" t="s">
        <v>39</v>
      </c>
      <c r="C542" s="18" t="s">
        <v>1241</v>
      </c>
      <c r="D542" s="19" t="s">
        <v>1242</v>
      </c>
      <c r="E542" s="44" t="s">
        <v>1243</v>
      </c>
      <c r="F542" s="45" t="s">
        <v>75</v>
      </c>
      <c r="G542" s="22">
        <v>198.9</v>
      </c>
      <c r="H542" s="22">
        <v>154.12800678210283</v>
      </c>
      <c r="I542" s="22">
        <f t="shared" si="372"/>
        <v>30656.06</v>
      </c>
      <c r="J542" s="22"/>
      <c r="K542" s="22">
        <f t="shared" si="373"/>
        <v>0</v>
      </c>
      <c r="L542" s="22">
        <v>198.9</v>
      </c>
      <c r="M542" s="22">
        <f t="shared" si="374"/>
        <v>30656.06</v>
      </c>
      <c r="N542" s="22"/>
      <c r="O542" s="22">
        <f t="shared" si="375"/>
        <v>0</v>
      </c>
      <c r="P542" s="22"/>
      <c r="Q542" s="22">
        <f t="shared" si="376"/>
        <v>0</v>
      </c>
      <c r="R542" s="22">
        <f t="shared" si="377"/>
        <v>198.9</v>
      </c>
      <c r="S542" s="22">
        <f t="shared" si="378"/>
        <v>30656.06</v>
      </c>
      <c r="T542" s="22">
        <f t="shared" si="379"/>
        <v>0</v>
      </c>
      <c r="U542" s="85">
        <f t="shared" si="380"/>
        <v>0</v>
      </c>
      <c r="V542">
        <v>0</v>
      </c>
    </row>
    <row r="543" spans="2:22" ht="24" x14ac:dyDescent="0.25">
      <c r="B543" s="69" t="s">
        <v>39</v>
      </c>
      <c r="C543" s="18" t="s">
        <v>1244</v>
      </c>
      <c r="D543" s="19" t="s">
        <v>1245</v>
      </c>
      <c r="E543" s="44" t="s">
        <v>1246</v>
      </c>
      <c r="F543" s="45" t="s">
        <v>75</v>
      </c>
      <c r="G543" s="22">
        <v>600</v>
      </c>
      <c r="H543" s="22">
        <v>191.07599831362376</v>
      </c>
      <c r="I543" s="22">
        <f t="shared" si="372"/>
        <v>114645.6</v>
      </c>
      <c r="J543" s="22"/>
      <c r="K543" s="22">
        <f t="shared" si="373"/>
        <v>0</v>
      </c>
      <c r="L543" s="22">
        <v>306</v>
      </c>
      <c r="M543" s="22">
        <f t="shared" si="374"/>
        <v>58469.26</v>
      </c>
      <c r="N543" s="22">
        <v>294</v>
      </c>
      <c r="O543" s="22">
        <f t="shared" si="375"/>
        <v>56176.34</v>
      </c>
      <c r="P543" s="22"/>
      <c r="Q543" s="22">
        <f t="shared" si="376"/>
        <v>0</v>
      </c>
      <c r="R543" s="22">
        <f t="shared" si="377"/>
        <v>600</v>
      </c>
      <c r="S543" s="22">
        <f t="shared" si="378"/>
        <v>114645.6</v>
      </c>
      <c r="T543" s="22">
        <f t="shared" si="379"/>
        <v>0</v>
      </c>
      <c r="U543" s="85">
        <f t="shared" si="380"/>
        <v>0</v>
      </c>
      <c r="V543">
        <v>0</v>
      </c>
    </row>
    <row r="544" spans="2:22" ht="24" x14ac:dyDescent="0.25">
      <c r="B544" s="69" t="s">
        <v>39</v>
      </c>
      <c r="C544" s="18" t="s">
        <v>1247</v>
      </c>
      <c r="D544" s="19" t="s">
        <v>1248</v>
      </c>
      <c r="E544" s="20" t="s">
        <v>1249</v>
      </c>
      <c r="F544" s="21" t="s">
        <v>75</v>
      </c>
      <c r="G544" s="22">
        <v>153</v>
      </c>
      <c r="H544" s="22">
        <v>248.80799858351656</v>
      </c>
      <c r="I544" s="22">
        <f t="shared" si="372"/>
        <v>38067.620000000003</v>
      </c>
      <c r="J544" s="22"/>
      <c r="K544" s="22">
        <f t="shared" si="373"/>
        <v>0</v>
      </c>
      <c r="L544" s="22">
        <v>153</v>
      </c>
      <c r="M544" s="22">
        <f t="shared" si="374"/>
        <v>38067.620000000003</v>
      </c>
      <c r="N544" s="22"/>
      <c r="O544" s="22">
        <f t="shared" si="375"/>
        <v>0</v>
      </c>
      <c r="P544" s="22"/>
      <c r="Q544" s="22">
        <f t="shared" si="376"/>
        <v>0</v>
      </c>
      <c r="R544" s="22">
        <f t="shared" si="377"/>
        <v>153</v>
      </c>
      <c r="S544" s="22">
        <f t="shared" si="378"/>
        <v>38067.620000000003</v>
      </c>
      <c r="T544" s="22">
        <f t="shared" si="379"/>
        <v>0</v>
      </c>
      <c r="U544" s="85">
        <f t="shared" si="380"/>
        <v>0</v>
      </c>
      <c r="V544">
        <v>0</v>
      </c>
    </row>
    <row r="545" spans="2:22" ht="24" x14ac:dyDescent="0.25">
      <c r="B545" s="69" t="s">
        <v>39</v>
      </c>
      <c r="C545" s="18" t="s">
        <v>1250</v>
      </c>
      <c r="D545" s="19" t="s">
        <v>1251</v>
      </c>
      <c r="E545" s="20" t="s">
        <v>1252</v>
      </c>
      <c r="F545" s="21" t="s">
        <v>43</v>
      </c>
      <c r="G545" s="22">
        <v>5</v>
      </c>
      <c r="H545" s="22">
        <v>10.368</v>
      </c>
      <c r="I545" s="22">
        <f t="shared" si="372"/>
        <v>51.84</v>
      </c>
      <c r="J545" s="22"/>
      <c r="K545" s="22">
        <f t="shared" si="373"/>
        <v>0</v>
      </c>
      <c r="L545" s="22"/>
      <c r="M545" s="22">
        <f t="shared" si="374"/>
        <v>0</v>
      </c>
      <c r="N545" s="22">
        <v>5</v>
      </c>
      <c r="O545" s="22">
        <f t="shared" si="375"/>
        <v>51.84</v>
      </c>
      <c r="P545" s="22"/>
      <c r="Q545" s="22">
        <f t="shared" si="376"/>
        <v>0</v>
      </c>
      <c r="R545" s="22">
        <f t="shared" si="377"/>
        <v>5</v>
      </c>
      <c r="S545" s="22">
        <f t="shared" si="378"/>
        <v>51.84</v>
      </c>
      <c r="T545" s="22">
        <f t="shared" si="379"/>
        <v>0</v>
      </c>
      <c r="U545" s="85">
        <f t="shared" si="380"/>
        <v>0</v>
      </c>
      <c r="V545">
        <v>0</v>
      </c>
    </row>
    <row r="546" spans="2:22" ht="24" x14ac:dyDescent="0.25">
      <c r="B546" s="69" t="s">
        <v>39</v>
      </c>
      <c r="C546" s="18" t="s">
        <v>1250</v>
      </c>
      <c r="D546" s="19" t="s">
        <v>1253</v>
      </c>
      <c r="E546" s="20" t="s">
        <v>1252</v>
      </c>
      <c r="F546" s="21" t="s">
        <v>43</v>
      </c>
      <c r="G546" s="22">
        <v>36</v>
      </c>
      <c r="H546" s="22">
        <v>10.368000000000002</v>
      </c>
      <c r="I546" s="22">
        <f t="shared" si="372"/>
        <v>373.25</v>
      </c>
      <c r="J546" s="22"/>
      <c r="K546" s="22">
        <f t="shared" si="373"/>
        <v>0</v>
      </c>
      <c r="L546" s="22"/>
      <c r="M546" s="22">
        <f t="shared" si="374"/>
        <v>0</v>
      </c>
      <c r="N546" s="22">
        <v>36</v>
      </c>
      <c r="O546" s="22">
        <f t="shared" si="375"/>
        <v>373.25</v>
      </c>
      <c r="P546" s="22"/>
      <c r="Q546" s="22">
        <f t="shared" si="376"/>
        <v>0</v>
      </c>
      <c r="R546" s="22">
        <f t="shared" si="377"/>
        <v>36</v>
      </c>
      <c r="S546" s="22">
        <f t="shared" si="378"/>
        <v>373.25</v>
      </c>
      <c r="T546" s="22">
        <f t="shared" si="379"/>
        <v>0</v>
      </c>
      <c r="U546" s="85">
        <f t="shared" si="380"/>
        <v>0</v>
      </c>
      <c r="V546">
        <v>0</v>
      </c>
    </row>
    <row r="547" spans="2:22" ht="24" x14ac:dyDescent="0.25">
      <c r="B547" s="69" t="s">
        <v>39</v>
      </c>
      <c r="C547" s="18" t="s">
        <v>1254</v>
      </c>
      <c r="D547" s="19" t="s">
        <v>1255</v>
      </c>
      <c r="E547" s="20" t="s">
        <v>1256</v>
      </c>
      <c r="F547" s="21" t="s">
        <v>43</v>
      </c>
      <c r="G547" s="22">
        <v>76</v>
      </c>
      <c r="H547" s="22">
        <v>15.468</v>
      </c>
      <c r="I547" s="22">
        <f t="shared" si="372"/>
        <v>1175.57</v>
      </c>
      <c r="J547" s="22"/>
      <c r="K547" s="22">
        <f t="shared" si="373"/>
        <v>0</v>
      </c>
      <c r="L547" s="22"/>
      <c r="M547" s="22">
        <f t="shared" si="374"/>
        <v>0</v>
      </c>
      <c r="N547" s="22">
        <v>76</v>
      </c>
      <c r="O547" s="22">
        <f t="shared" si="375"/>
        <v>1175.57</v>
      </c>
      <c r="P547" s="22"/>
      <c r="Q547" s="22">
        <f t="shared" si="376"/>
        <v>0</v>
      </c>
      <c r="R547" s="22">
        <f t="shared" si="377"/>
        <v>76</v>
      </c>
      <c r="S547" s="22">
        <f t="shared" si="378"/>
        <v>1175.57</v>
      </c>
      <c r="T547" s="22">
        <f t="shared" si="379"/>
        <v>0</v>
      </c>
      <c r="U547" s="85">
        <f t="shared" si="380"/>
        <v>0</v>
      </c>
      <c r="V547">
        <v>0</v>
      </c>
    </row>
    <row r="548" spans="2:22" ht="24" x14ac:dyDescent="0.25">
      <c r="B548" s="69" t="s">
        <v>39</v>
      </c>
      <c r="C548" s="18" t="s">
        <v>1257</v>
      </c>
      <c r="D548" s="19" t="s">
        <v>1258</v>
      </c>
      <c r="E548" s="20" t="s">
        <v>1259</v>
      </c>
      <c r="F548" s="21" t="s">
        <v>43</v>
      </c>
      <c r="G548" s="22">
        <v>69</v>
      </c>
      <c r="H548" s="22">
        <v>16.943999999999999</v>
      </c>
      <c r="I548" s="22">
        <f t="shared" si="372"/>
        <v>1169.1400000000001</v>
      </c>
      <c r="J548" s="22"/>
      <c r="K548" s="22">
        <f t="shared" si="373"/>
        <v>0</v>
      </c>
      <c r="L548" s="22"/>
      <c r="M548" s="22">
        <f t="shared" si="374"/>
        <v>0</v>
      </c>
      <c r="N548" s="22">
        <v>69</v>
      </c>
      <c r="O548" s="22">
        <f t="shared" si="375"/>
        <v>1169.1400000000001</v>
      </c>
      <c r="P548" s="22"/>
      <c r="Q548" s="22">
        <f t="shared" si="376"/>
        <v>0</v>
      </c>
      <c r="R548" s="22">
        <f t="shared" si="377"/>
        <v>69</v>
      </c>
      <c r="S548" s="22">
        <f t="shared" si="378"/>
        <v>1169.1400000000001</v>
      </c>
      <c r="T548" s="22">
        <f t="shared" si="379"/>
        <v>0</v>
      </c>
      <c r="U548" s="85">
        <f t="shared" si="380"/>
        <v>0</v>
      </c>
      <c r="V548">
        <v>0</v>
      </c>
    </row>
    <row r="549" spans="2:22" ht="24" x14ac:dyDescent="0.25">
      <c r="B549" s="69" t="s">
        <v>39</v>
      </c>
      <c r="C549" s="18" t="s">
        <v>1260</v>
      </c>
      <c r="D549" s="19" t="s">
        <v>1261</v>
      </c>
      <c r="E549" s="20" t="s">
        <v>1262</v>
      </c>
      <c r="F549" s="21" t="s">
        <v>43</v>
      </c>
      <c r="G549" s="22">
        <v>80</v>
      </c>
      <c r="H549" s="22">
        <v>34.620000000000005</v>
      </c>
      <c r="I549" s="22">
        <f t="shared" si="372"/>
        <v>2769.6</v>
      </c>
      <c r="J549" s="22"/>
      <c r="K549" s="22">
        <f t="shared" si="373"/>
        <v>0</v>
      </c>
      <c r="L549" s="22"/>
      <c r="M549" s="22">
        <f t="shared" si="374"/>
        <v>0</v>
      </c>
      <c r="N549" s="22">
        <v>80</v>
      </c>
      <c r="O549" s="22">
        <f t="shared" si="375"/>
        <v>2769.6</v>
      </c>
      <c r="P549" s="22"/>
      <c r="Q549" s="22">
        <f t="shared" si="376"/>
        <v>0</v>
      </c>
      <c r="R549" s="22">
        <f t="shared" si="377"/>
        <v>80</v>
      </c>
      <c r="S549" s="22">
        <f t="shared" si="378"/>
        <v>2769.6</v>
      </c>
      <c r="T549" s="22">
        <f t="shared" si="379"/>
        <v>0</v>
      </c>
      <c r="U549" s="85">
        <f t="shared" si="380"/>
        <v>0</v>
      </c>
      <c r="V549">
        <v>0</v>
      </c>
    </row>
    <row r="550" spans="2:22" ht="24" x14ac:dyDescent="0.25">
      <c r="B550" s="69" t="s">
        <v>39</v>
      </c>
      <c r="C550" s="18" t="s">
        <v>1263</v>
      </c>
      <c r="D550" s="19" t="s">
        <v>1264</v>
      </c>
      <c r="E550" s="20" t="s">
        <v>1265</v>
      </c>
      <c r="F550" s="21" t="s">
        <v>43</v>
      </c>
      <c r="G550" s="22">
        <v>74</v>
      </c>
      <c r="H550" s="22">
        <v>46.068000000000005</v>
      </c>
      <c r="I550" s="22">
        <f t="shared" si="372"/>
        <v>3409.03</v>
      </c>
      <c r="J550" s="22"/>
      <c r="K550" s="22">
        <f t="shared" si="373"/>
        <v>0</v>
      </c>
      <c r="L550" s="22"/>
      <c r="M550" s="22">
        <f t="shared" si="374"/>
        <v>0</v>
      </c>
      <c r="N550" s="22">
        <v>74</v>
      </c>
      <c r="O550" s="22">
        <f t="shared" si="375"/>
        <v>3409.03</v>
      </c>
      <c r="P550" s="22"/>
      <c r="Q550" s="22">
        <f t="shared" si="376"/>
        <v>0</v>
      </c>
      <c r="R550" s="22">
        <f t="shared" si="377"/>
        <v>74</v>
      </c>
      <c r="S550" s="22">
        <f t="shared" si="378"/>
        <v>3409.03</v>
      </c>
      <c r="T550" s="22">
        <f t="shared" si="379"/>
        <v>0</v>
      </c>
      <c r="U550" s="85">
        <f t="shared" si="380"/>
        <v>0</v>
      </c>
      <c r="V550">
        <v>0</v>
      </c>
    </row>
    <row r="551" spans="2:22" x14ac:dyDescent="0.25">
      <c r="B551" s="70"/>
      <c r="C551" s="23"/>
      <c r="D551" s="24" t="s">
        <v>1266</v>
      </c>
      <c r="E551" s="28" t="s">
        <v>1267</v>
      </c>
      <c r="F551" s="29"/>
      <c r="G551" s="46">
        <v>0</v>
      </c>
      <c r="H551" s="27"/>
      <c r="I551" s="27">
        <f>SUBTOTAL(9,I552:I556)</f>
        <v>22308.29</v>
      </c>
      <c r="J551" s="27"/>
      <c r="K551" s="33">
        <f>SUBTOTAL(9,K552:K556)</f>
        <v>0</v>
      </c>
      <c r="L551" s="27"/>
      <c r="M551" s="33">
        <f>SUBTOTAL(9,M552:M556)</f>
        <v>0</v>
      </c>
      <c r="N551" s="27"/>
      <c r="O551" s="33">
        <f>SUBTOTAL(9,O552:O556)</f>
        <v>22308.29</v>
      </c>
      <c r="P551" s="27"/>
      <c r="Q551" s="33">
        <f>SUBTOTAL(9,Q552:Q556)</f>
        <v>0</v>
      </c>
      <c r="R551" s="27"/>
      <c r="S551" s="33">
        <f>SUBTOTAL(9,S552:S556)</f>
        <v>22308.29</v>
      </c>
      <c r="T551" s="27"/>
      <c r="U551" s="87">
        <f>SUBTOTAL(9,U552:U556)</f>
        <v>0</v>
      </c>
      <c r="V551">
        <v>0</v>
      </c>
    </row>
    <row r="552" spans="2:22" ht="24" x14ac:dyDescent="0.25">
      <c r="B552" s="69" t="s">
        <v>39</v>
      </c>
      <c r="C552" s="18" t="s">
        <v>1268</v>
      </c>
      <c r="D552" s="19" t="s">
        <v>1269</v>
      </c>
      <c r="E552" s="20" t="s">
        <v>1270</v>
      </c>
      <c r="F552" s="21" t="s">
        <v>75</v>
      </c>
      <c r="G552" s="22">
        <v>0</v>
      </c>
      <c r="H552" s="22">
        <v>14.304045701796452</v>
      </c>
      <c r="I552" s="22">
        <f t="shared" ref="I552:I556" si="381">ROUND(G552*H552,2)</f>
        <v>0</v>
      </c>
      <c r="J552" s="22"/>
      <c r="K552" s="22">
        <f t="shared" ref="K552:K556" si="382">ROUND($H552*J552,2)</f>
        <v>0</v>
      </c>
      <c r="L552" s="22"/>
      <c r="M552" s="22">
        <f t="shared" ref="M552:M556" si="383">ROUND($H552*L552,2)</f>
        <v>0</v>
      </c>
      <c r="N552" s="22"/>
      <c r="O552" s="22">
        <f t="shared" ref="O552:O556" si="384">ROUND($H552*N552,2)</f>
        <v>0</v>
      </c>
      <c r="P552" s="22"/>
      <c r="Q552" s="22">
        <f t="shared" ref="Q552:Q556" si="385">ROUND($H552*P552,2)</f>
        <v>0</v>
      </c>
      <c r="R552" s="22">
        <f t="shared" ref="R552:R556" si="386">J552+L552+N552+P552</f>
        <v>0</v>
      </c>
      <c r="S552" s="22">
        <f t="shared" ref="S552:S556" si="387">+M552+K552+O552+Q552</f>
        <v>0</v>
      </c>
      <c r="T552" s="22">
        <f t="shared" ref="T552:T556" si="388">G552-R552</f>
        <v>0</v>
      </c>
      <c r="U552" s="85">
        <f t="shared" ref="U552:U556" si="389">I552-S552</f>
        <v>0</v>
      </c>
      <c r="V552">
        <v>0</v>
      </c>
    </row>
    <row r="553" spans="2:22" ht="24" x14ac:dyDescent="0.25">
      <c r="B553" s="69" t="s">
        <v>39</v>
      </c>
      <c r="C553" s="18" t="s">
        <v>1271</v>
      </c>
      <c r="D553" s="19" t="s">
        <v>1272</v>
      </c>
      <c r="E553" s="20" t="s">
        <v>1273</v>
      </c>
      <c r="F553" s="21" t="s">
        <v>43</v>
      </c>
      <c r="G553" s="22">
        <v>0</v>
      </c>
      <c r="H553" s="22">
        <v>2.9760000000000004</v>
      </c>
      <c r="I553" s="22">
        <f t="shared" si="381"/>
        <v>0</v>
      </c>
      <c r="J553" s="22"/>
      <c r="K553" s="22">
        <f t="shared" si="382"/>
        <v>0</v>
      </c>
      <c r="L553" s="22"/>
      <c r="M553" s="22">
        <f t="shared" si="383"/>
        <v>0</v>
      </c>
      <c r="N553" s="22"/>
      <c r="O553" s="22">
        <f t="shared" si="384"/>
        <v>0</v>
      </c>
      <c r="P553" s="22"/>
      <c r="Q553" s="22">
        <f t="shared" si="385"/>
        <v>0</v>
      </c>
      <c r="R553" s="22">
        <f t="shared" si="386"/>
        <v>0</v>
      </c>
      <c r="S553" s="22">
        <f t="shared" si="387"/>
        <v>0</v>
      </c>
      <c r="T553" s="22">
        <f t="shared" si="388"/>
        <v>0</v>
      </c>
      <c r="U553" s="85">
        <f t="shared" si="389"/>
        <v>0</v>
      </c>
      <c r="V553">
        <v>0</v>
      </c>
    </row>
    <row r="554" spans="2:22" ht="24" x14ac:dyDescent="0.25">
      <c r="B554" s="69" t="s">
        <v>39</v>
      </c>
      <c r="C554" s="18" t="s">
        <v>1274</v>
      </c>
      <c r="D554" s="19" t="s">
        <v>1275</v>
      </c>
      <c r="E554" s="20" t="s">
        <v>1276</v>
      </c>
      <c r="F554" s="21" t="s">
        <v>43</v>
      </c>
      <c r="G554" s="22">
        <v>0</v>
      </c>
      <c r="H554" s="22">
        <v>8.4719999999999995</v>
      </c>
      <c r="I554" s="22">
        <f t="shared" si="381"/>
        <v>0</v>
      </c>
      <c r="J554" s="22"/>
      <c r="K554" s="22">
        <f t="shared" si="382"/>
        <v>0</v>
      </c>
      <c r="L554" s="22"/>
      <c r="M554" s="22">
        <f t="shared" si="383"/>
        <v>0</v>
      </c>
      <c r="N554" s="22"/>
      <c r="O554" s="22">
        <f t="shared" si="384"/>
        <v>0</v>
      </c>
      <c r="P554" s="22"/>
      <c r="Q554" s="22">
        <f t="shared" si="385"/>
        <v>0</v>
      </c>
      <c r="R554" s="22">
        <f t="shared" si="386"/>
        <v>0</v>
      </c>
      <c r="S554" s="22">
        <f t="shared" si="387"/>
        <v>0</v>
      </c>
      <c r="T554" s="22">
        <f t="shared" si="388"/>
        <v>0</v>
      </c>
      <c r="U554" s="85">
        <f t="shared" si="389"/>
        <v>0</v>
      </c>
      <c r="V554">
        <v>0</v>
      </c>
    </row>
    <row r="555" spans="2:22" ht="24" x14ac:dyDescent="0.25">
      <c r="B555" s="69" t="s">
        <v>39</v>
      </c>
      <c r="C555" s="18" t="s">
        <v>1222</v>
      </c>
      <c r="D555" s="19" t="s">
        <v>1277</v>
      </c>
      <c r="E555" s="20" t="s">
        <v>1224</v>
      </c>
      <c r="F555" s="21" t="s">
        <v>75</v>
      </c>
      <c r="G555" s="22">
        <v>1790.9675499999998</v>
      </c>
      <c r="H555" s="22">
        <v>12.455998478897275</v>
      </c>
      <c r="I555" s="22">
        <f t="shared" si="381"/>
        <v>22308.29</v>
      </c>
      <c r="J555" s="22"/>
      <c r="K555" s="22">
        <f t="shared" si="382"/>
        <v>0</v>
      </c>
      <c r="L555" s="22"/>
      <c r="M555" s="22">
        <f t="shared" si="383"/>
        <v>0</v>
      </c>
      <c r="N555" s="22">
        <v>1790.9675499999998</v>
      </c>
      <c r="O555" s="22">
        <f t="shared" si="384"/>
        <v>22308.29</v>
      </c>
      <c r="P555" s="22"/>
      <c r="Q555" s="22">
        <f t="shared" si="385"/>
        <v>0</v>
      </c>
      <c r="R555" s="22">
        <f t="shared" si="386"/>
        <v>1790.9675499999998</v>
      </c>
      <c r="S555" s="22">
        <f t="shared" si="387"/>
        <v>22308.29</v>
      </c>
      <c r="T555" s="22">
        <f t="shared" si="388"/>
        <v>0</v>
      </c>
      <c r="U555" s="85">
        <f t="shared" si="389"/>
        <v>0</v>
      </c>
      <c r="V555">
        <v>0</v>
      </c>
    </row>
    <row r="556" spans="2:22" ht="24" x14ac:dyDescent="0.25">
      <c r="B556" s="69" t="s">
        <v>39</v>
      </c>
      <c r="C556" s="18" t="s">
        <v>1250</v>
      </c>
      <c r="D556" s="19" t="s">
        <v>1278</v>
      </c>
      <c r="E556" s="20" t="s">
        <v>1252</v>
      </c>
      <c r="F556" s="21" t="s">
        <v>43</v>
      </c>
      <c r="G556" s="22">
        <v>0</v>
      </c>
      <c r="H556" s="22">
        <v>10.368</v>
      </c>
      <c r="I556" s="22">
        <f t="shared" si="381"/>
        <v>0</v>
      </c>
      <c r="J556" s="22"/>
      <c r="K556" s="22">
        <f t="shared" si="382"/>
        <v>0</v>
      </c>
      <c r="L556" s="22"/>
      <c r="M556" s="22">
        <f t="shared" si="383"/>
        <v>0</v>
      </c>
      <c r="N556" s="22"/>
      <c r="O556" s="22">
        <f t="shared" si="384"/>
        <v>0</v>
      </c>
      <c r="P556" s="22"/>
      <c r="Q556" s="22">
        <f t="shared" si="385"/>
        <v>0</v>
      </c>
      <c r="R556" s="22">
        <f t="shared" si="386"/>
        <v>0</v>
      </c>
      <c r="S556" s="22">
        <f t="shared" si="387"/>
        <v>0</v>
      </c>
      <c r="T556" s="22">
        <f t="shared" si="388"/>
        <v>0</v>
      </c>
      <c r="U556" s="85">
        <f t="shared" si="389"/>
        <v>0</v>
      </c>
      <c r="V556">
        <v>0</v>
      </c>
    </row>
    <row r="557" spans="2:22" x14ac:dyDescent="0.25">
      <c r="B557" s="70"/>
      <c r="C557" s="23"/>
      <c r="D557" s="24" t="s">
        <v>1279</v>
      </c>
      <c r="E557" s="28" t="s">
        <v>1280</v>
      </c>
      <c r="F557" s="29"/>
      <c r="G557" s="46">
        <v>0</v>
      </c>
      <c r="H557" s="27"/>
      <c r="I557" s="27">
        <f>SUBTOTAL(9,I558:I592)</f>
        <v>297655.75999999995</v>
      </c>
      <c r="J557" s="27"/>
      <c r="K557" s="33">
        <f>SUBTOTAL(9,K558:K592)</f>
        <v>0</v>
      </c>
      <c r="L557" s="27"/>
      <c r="M557" s="33">
        <f>SUBTOTAL(9,M558:M592)</f>
        <v>221137.94999999998</v>
      </c>
      <c r="N557" s="27"/>
      <c r="O557" s="33">
        <f>SUBTOTAL(9,O558:O592)</f>
        <v>76517.750000000015</v>
      </c>
      <c r="P557" s="27"/>
      <c r="Q557" s="33">
        <f>SUBTOTAL(9,Q558:Q592)</f>
        <v>0</v>
      </c>
      <c r="R557" s="27"/>
      <c r="S557" s="33">
        <f>SUBTOTAL(9,S558:S592)</f>
        <v>297655.7</v>
      </c>
      <c r="T557" s="27"/>
      <c r="U557" s="87">
        <f>SUBTOTAL(9,U558:U592)</f>
        <v>5.9999999979936547E-2</v>
      </c>
      <c r="V557">
        <v>0</v>
      </c>
    </row>
    <row r="558" spans="2:22" ht="24" x14ac:dyDescent="0.25">
      <c r="B558" s="69" t="s">
        <v>39</v>
      </c>
      <c r="C558" s="18" t="s">
        <v>1281</v>
      </c>
      <c r="D558" s="19" t="s">
        <v>1282</v>
      </c>
      <c r="E558" s="44" t="s">
        <v>1283</v>
      </c>
      <c r="F558" s="45" t="s">
        <v>75</v>
      </c>
      <c r="G558" s="22">
        <v>533.50040000000001</v>
      </c>
      <c r="H558" s="22">
        <v>32.29199360150978</v>
      </c>
      <c r="I558" s="22">
        <f t="shared" ref="I558:I592" si="390">ROUND(G558*H558,2)</f>
        <v>17227.79</v>
      </c>
      <c r="J558" s="22"/>
      <c r="K558" s="22">
        <f t="shared" ref="K558:K592" si="391">ROUND($H558*J558,2)</f>
        <v>0</v>
      </c>
      <c r="L558" s="22">
        <v>313.16039999999998</v>
      </c>
      <c r="M558" s="22">
        <f t="shared" ref="M558:M592" si="392">ROUND($H558*L558,2)</f>
        <v>10112.57</v>
      </c>
      <c r="N558" s="22">
        <v>220.34</v>
      </c>
      <c r="O558" s="22">
        <f t="shared" ref="O558:O592" si="393">ROUND($H558*N558,2)</f>
        <v>7115.22</v>
      </c>
      <c r="P558" s="22"/>
      <c r="Q558" s="22">
        <f t="shared" ref="Q558:Q592" si="394">ROUND($H558*P558,2)</f>
        <v>0</v>
      </c>
      <c r="R558" s="22">
        <f t="shared" ref="R558:R592" si="395">J558+L558+N558+P558</f>
        <v>533.50040000000001</v>
      </c>
      <c r="S558" s="22">
        <f t="shared" ref="S558:S592" si="396">+M558+K558+O558+Q558</f>
        <v>17227.79</v>
      </c>
      <c r="T558" s="22">
        <f t="shared" ref="T558:T592" si="397">G558-R558</f>
        <v>0</v>
      </c>
      <c r="U558" s="85">
        <f t="shared" ref="U558:U592" si="398">I558-S558</f>
        <v>0</v>
      </c>
      <c r="V558">
        <v>0</v>
      </c>
    </row>
    <row r="559" spans="2:22" ht="24" x14ac:dyDescent="0.25">
      <c r="B559" s="69" t="s">
        <v>39</v>
      </c>
      <c r="C559" s="18" t="s">
        <v>1136</v>
      </c>
      <c r="D559" s="19" t="s">
        <v>1284</v>
      </c>
      <c r="E559" s="20" t="s">
        <v>1138</v>
      </c>
      <c r="F559" s="21" t="s">
        <v>75</v>
      </c>
      <c r="G559" s="22">
        <v>0</v>
      </c>
      <c r="H559" s="22">
        <v>40.931929167406601</v>
      </c>
      <c r="I559" s="22">
        <f t="shared" si="390"/>
        <v>0</v>
      </c>
      <c r="J559" s="22"/>
      <c r="K559" s="22">
        <f t="shared" si="391"/>
        <v>0</v>
      </c>
      <c r="L559" s="22">
        <v>0</v>
      </c>
      <c r="M559" s="22">
        <f t="shared" si="392"/>
        <v>0</v>
      </c>
      <c r="N559" s="22"/>
      <c r="O559" s="22">
        <f t="shared" si="393"/>
        <v>0</v>
      </c>
      <c r="P559" s="22"/>
      <c r="Q559" s="22">
        <f t="shared" si="394"/>
        <v>0</v>
      </c>
      <c r="R559" s="22">
        <f t="shared" si="395"/>
        <v>0</v>
      </c>
      <c r="S559" s="22">
        <f t="shared" si="396"/>
        <v>0</v>
      </c>
      <c r="T559" s="22">
        <f t="shared" si="397"/>
        <v>0</v>
      </c>
      <c r="U559" s="85">
        <f t="shared" si="398"/>
        <v>0</v>
      </c>
      <c r="V559">
        <v>0</v>
      </c>
    </row>
    <row r="560" spans="2:22" ht="24" x14ac:dyDescent="0.25">
      <c r="B560" s="69" t="s">
        <v>39</v>
      </c>
      <c r="C560" s="18" t="s">
        <v>1139</v>
      </c>
      <c r="D560" s="19" t="s">
        <v>1285</v>
      </c>
      <c r="E560" s="20" t="s">
        <v>1141</v>
      </c>
      <c r="F560" s="21" t="s">
        <v>75</v>
      </c>
      <c r="G560" s="22">
        <v>0</v>
      </c>
      <c r="H560" s="22">
        <v>51.516047630531901</v>
      </c>
      <c r="I560" s="22">
        <f t="shared" si="390"/>
        <v>0</v>
      </c>
      <c r="J560" s="22"/>
      <c r="K560" s="22">
        <f t="shared" si="391"/>
        <v>0</v>
      </c>
      <c r="L560" s="22">
        <v>0</v>
      </c>
      <c r="M560" s="22">
        <f t="shared" si="392"/>
        <v>0</v>
      </c>
      <c r="N560" s="22"/>
      <c r="O560" s="22">
        <f t="shared" si="393"/>
        <v>0</v>
      </c>
      <c r="P560" s="22"/>
      <c r="Q560" s="22">
        <f t="shared" si="394"/>
        <v>0</v>
      </c>
      <c r="R560" s="22">
        <f t="shared" si="395"/>
        <v>0</v>
      </c>
      <c r="S560" s="22">
        <f t="shared" si="396"/>
        <v>0</v>
      </c>
      <c r="T560" s="22">
        <f t="shared" si="397"/>
        <v>0</v>
      </c>
      <c r="U560" s="85">
        <f t="shared" si="398"/>
        <v>0</v>
      </c>
      <c r="V560">
        <v>0</v>
      </c>
    </row>
    <row r="561" spans="2:22" ht="24" x14ac:dyDescent="0.25">
      <c r="B561" s="69" t="s">
        <v>39</v>
      </c>
      <c r="C561" s="18" t="s">
        <v>1268</v>
      </c>
      <c r="D561" s="19" t="s">
        <v>1286</v>
      </c>
      <c r="E561" s="20" t="s">
        <v>1270</v>
      </c>
      <c r="F561" s="21" t="s">
        <v>75</v>
      </c>
      <c r="G561" s="22">
        <v>1500.0055376999999</v>
      </c>
      <c r="H561" s="22">
        <v>14.304001986694901</v>
      </c>
      <c r="I561" s="22">
        <f t="shared" si="390"/>
        <v>21456.080000000002</v>
      </c>
      <c r="J561" s="22"/>
      <c r="K561" s="22">
        <f t="shared" si="391"/>
        <v>0</v>
      </c>
      <c r="L561" s="22">
        <v>418.24080000000004</v>
      </c>
      <c r="M561" s="22">
        <f t="shared" si="392"/>
        <v>5982.52</v>
      </c>
      <c r="N561" s="22">
        <v>1081.7647376999998</v>
      </c>
      <c r="O561" s="22">
        <f t="shared" si="393"/>
        <v>15473.56</v>
      </c>
      <c r="P561" s="22"/>
      <c r="Q561" s="22">
        <f t="shared" si="394"/>
        <v>0</v>
      </c>
      <c r="R561" s="22">
        <f t="shared" si="395"/>
        <v>1500.0055376999999</v>
      </c>
      <c r="S561" s="22">
        <f t="shared" si="396"/>
        <v>21456.080000000002</v>
      </c>
      <c r="T561" s="22">
        <f t="shared" si="397"/>
        <v>0</v>
      </c>
      <c r="U561" s="85">
        <f t="shared" si="398"/>
        <v>0</v>
      </c>
      <c r="V561">
        <v>0</v>
      </c>
    </row>
    <row r="562" spans="2:22" ht="24" x14ac:dyDescent="0.25">
      <c r="B562" s="69" t="s">
        <v>39</v>
      </c>
      <c r="C562" s="18" t="s">
        <v>1271</v>
      </c>
      <c r="D562" s="19" t="s">
        <v>1287</v>
      </c>
      <c r="E562" s="20" t="s">
        <v>1273</v>
      </c>
      <c r="F562" s="21" t="s">
        <v>43</v>
      </c>
      <c r="G562" s="22">
        <v>577</v>
      </c>
      <c r="H562" s="22">
        <v>2.976</v>
      </c>
      <c r="I562" s="22">
        <f t="shared" si="390"/>
        <v>1717.15</v>
      </c>
      <c r="J562" s="22"/>
      <c r="K562" s="22">
        <f t="shared" si="391"/>
        <v>0</v>
      </c>
      <c r="L562" s="22">
        <v>315.24119999999999</v>
      </c>
      <c r="M562" s="22">
        <f t="shared" si="392"/>
        <v>938.16</v>
      </c>
      <c r="N562" s="22">
        <v>261.76</v>
      </c>
      <c r="O562" s="22">
        <f t="shared" si="393"/>
        <v>779</v>
      </c>
      <c r="P562" s="22"/>
      <c r="Q562" s="22">
        <f t="shared" si="394"/>
        <v>0</v>
      </c>
      <c r="R562" s="22">
        <f t="shared" si="395"/>
        <v>577.00119999999993</v>
      </c>
      <c r="S562" s="22">
        <f t="shared" si="396"/>
        <v>1717.1599999999999</v>
      </c>
      <c r="T562" s="22">
        <f t="shared" si="397"/>
        <v>-1.199999999926149E-3</v>
      </c>
      <c r="U562" s="85">
        <f t="shared" si="398"/>
        <v>-9.9999999997635314E-3</v>
      </c>
      <c r="V562">
        <v>0</v>
      </c>
    </row>
    <row r="563" spans="2:22" ht="24" x14ac:dyDescent="0.25">
      <c r="B563" s="69" t="s">
        <v>39</v>
      </c>
      <c r="C563" s="18" t="s">
        <v>1274</v>
      </c>
      <c r="D563" s="19" t="s">
        <v>1288</v>
      </c>
      <c r="E563" s="20" t="s">
        <v>1276</v>
      </c>
      <c r="F563" s="21" t="s">
        <v>43</v>
      </c>
      <c r="G563" s="22">
        <v>45</v>
      </c>
      <c r="H563" s="22">
        <v>8.4719999999999995</v>
      </c>
      <c r="I563" s="22">
        <f t="shared" si="390"/>
        <v>381.24</v>
      </c>
      <c r="J563" s="22"/>
      <c r="K563" s="22">
        <f t="shared" si="391"/>
        <v>0</v>
      </c>
      <c r="L563" s="22">
        <v>40</v>
      </c>
      <c r="M563" s="22">
        <f t="shared" si="392"/>
        <v>338.88</v>
      </c>
      <c r="N563" s="22">
        <v>5</v>
      </c>
      <c r="O563" s="22">
        <f t="shared" si="393"/>
        <v>42.36</v>
      </c>
      <c r="P563" s="22"/>
      <c r="Q563" s="22">
        <f t="shared" si="394"/>
        <v>0</v>
      </c>
      <c r="R563" s="22">
        <f t="shared" si="395"/>
        <v>45</v>
      </c>
      <c r="S563" s="22">
        <f t="shared" si="396"/>
        <v>381.24</v>
      </c>
      <c r="T563" s="22">
        <f t="shared" si="397"/>
        <v>0</v>
      </c>
      <c r="U563" s="85">
        <f t="shared" si="398"/>
        <v>0</v>
      </c>
      <c r="V563">
        <v>0</v>
      </c>
    </row>
    <row r="564" spans="2:22" ht="24" x14ac:dyDescent="0.25">
      <c r="B564" s="69" t="s">
        <v>39</v>
      </c>
      <c r="C564" s="18" t="s">
        <v>1289</v>
      </c>
      <c r="D564" s="19" t="s">
        <v>1290</v>
      </c>
      <c r="E564" s="20" t="s">
        <v>1291</v>
      </c>
      <c r="F564" s="21" t="s">
        <v>75</v>
      </c>
      <c r="G564" s="22">
        <v>0</v>
      </c>
      <c r="H564" s="22">
        <v>47.5</v>
      </c>
      <c r="I564" s="22">
        <f t="shared" si="390"/>
        <v>0</v>
      </c>
      <c r="J564" s="22"/>
      <c r="K564" s="22">
        <f t="shared" si="391"/>
        <v>0</v>
      </c>
      <c r="L564" s="22">
        <v>0</v>
      </c>
      <c r="M564" s="22">
        <f t="shared" si="392"/>
        <v>0</v>
      </c>
      <c r="N564" s="22"/>
      <c r="O564" s="22">
        <f t="shared" si="393"/>
        <v>0</v>
      </c>
      <c r="P564" s="22"/>
      <c r="Q564" s="22">
        <f t="shared" si="394"/>
        <v>0</v>
      </c>
      <c r="R564" s="22">
        <f t="shared" si="395"/>
        <v>0</v>
      </c>
      <c r="S564" s="22">
        <f t="shared" si="396"/>
        <v>0</v>
      </c>
      <c r="T564" s="22">
        <f t="shared" si="397"/>
        <v>0</v>
      </c>
      <c r="U564" s="85">
        <f t="shared" si="398"/>
        <v>0</v>
      </c>
      <c r="V564">
        <v>0</v>
      </c>
    </row>
    <row r="565" spans="2:22" ht="24" x14ac:dyDescent="0.25">
      <c r="B565" s="72" t="s">
        <v>134</v>
      </c>
      <c r="C565" s="18" t="s">
        <v>1292</v>
      </c>
      <c r="D565" s="19" t="s">
        <v>1293</v>
      </c>
      <c r="E565" s="20" t="s">
        <v>1294</v>
      </c>
      <c r="F565" s="21" t="s">
        <v>420</v>
      </c>
      <c r="G565" s="22">
        <v>0</v>
      </c>
      <c r="H565" s="22">
        <v>26.699998971466936</v>
      </c>
      <c r="I565" s="22">
        <f t="shared" si="390"/>
        <v>0</v>
      </c>
      <c r="J565" s="22"/>
      <c r="K565" s="22">
        <f t="shared" si="391"/>
        <v>0</v>
      </c>
      <c r="L565" s="22">
        <v>0</v>
      </c>
      <c r="M565" s="22">
        <f t="shared" si="392"/>
        <v>0</v>
      </c>
      <c r="N565" s="22"/>
      <c r="O565" s="22">
        <f t="shared" si="393"/>
        <v>0</v>
      </c>
      <c r="P565" s="22"/>
      <c r="Q565" s="22">
        <f t="shared" si="394"/>
        <v>0</v>
      </c>
      <c r="R565" s="22">
        <f t="shared" si="395"/>
        <v>0</v>
      </c>
      <c r="S565" s="22">
        <f t="shared" si="396"/>
        <v>0</v>
      </c>
      <c r="T565" s="22">
        <f t="shared" si="397"/>
        <v>0</v>
      </c>
      <c r="U565" s="85">
        <f t="shared" si="398"/>
        <v>0</v>
      </c>
      <c r="V565">
        <v>0</v>
      </c>
    </row>
    <row r="566" spans="2:22" ht="24" x14ac:dyDescent="0.25">
      <c r="B566" s="69" t="s">
        <v>23</v>
      </c>
      <c r="C566" s="18" t="s">
        <v>24</v>
      </c>
      <c r="D566" s="19" t="s">
        <v>1295</v>
      </c>
      <c r="E566" s="20" t="s">
        <v>1296</v>
      </c>
      <c r="F566" s="21" t="s">
        <v>43</v>
      </c>
      <c r="G566" s="22">
        <v>500</v>
      </c>
      <c r="H566" s="22">
        <v>10.86</v>
      </c>
      <c r="I566" s="22">
        <f t="shared" si="390"/>
        <v>5430</v>
      </c>
      <c r="J566" s="22"/>
      <c r="K566" s="22">
        <f t="shared" si="391"/>
        <v>0</v>
      </c>
      <c r="L566" s="22">
        <v>400</v>
      </c>
      <c r="M566" s="22">
        <f t="shared" si="392"/>
        <v>4344</v>
      </c>
      <c r="N566" s="22">
        <v>100</v>
      </c>
      <c r="O566" s="22">
        <f t="shared" si="393"/>
        <v>1086</v>
      </c>
      <c r="P566" s="22"/>
      <c r="Q566" s="22">
        <f t="shared" si="394"/>
        <v>0</v>
      </c>
      <c r="R566" s="22">
        <f t="shared" si="395"/>
        <v>500</v>
      </c>
      <c r="S566" s="22">
        <f t="shared" si="396"/>
        <v>5430</v>
      </c>
      <c r="T566" s="22">
        <f t="shared" si="397"/>
        <v>0</v>
      </c>
      <c r="U566" s="85">
        <f t="shared" si="398"/>
        <v>0</v>
      </c>
      <c r="V566">
        <v>0</v>
      </c>
    </row>
    <row r="567" spans="2:22" ht="24" x14ac:dyDescent="0.25">
      <c r="B567" s="69" t="s">
        <v>39</v>
      </c>
      <c r="C567" s="18" t="s">
        <v>1297</v>
      </c>
      <c r="D567" s="19" t="s">
        <v>1298</v>
      </c>
      <c r="E567" s="20" t="s">
        <v>1299</v>
      </c>
      <c r="F567" s="21" t="s">
        <v>43</v>
      </c>
      <c r="G567" s="22">
        <v>1000</v>
      </c>
      <c r="H567" s="22">
        <v>26.904000000000003</v>
      </c>
      <c r="I567" s="22">
        <f t="shared" si="390"/>
        <v>26904</v>
      </c>
      <c r="J567" s="22"/>
      <c r="K567" s="22">
        <f t="shared" si="391"/>
        <v>0</v>
      </c>
      <c r="L567" s="22">
        <v>100</v>
      </c>
      <c r="M567" s="22">
        <f t="shared" si="392"/>
        <v>2690.4</v>
      </c>
      <c r="N567" s="22">
        <v>900</v>
      </c>
      <c r="O567" s="22">
        <f t="shared" si="393"/>
        <v>24213.599999999999</v>
      </c>
      <c r="P567" s="22"/>
      <c r="Q567" s="22">
        <f t="shared" si="394"/>
        <v>0</v>
      </c>
      <c r="R567" s="22">
        <f t="shared" si="395"/>
        <v>1000</v>
      </c>
      <c r="S567" s="22">
        <f t="shared" si="396"/>
        <v>26904</v>
      </c>
      <c r="T567" s="22">
        <f t="shared" si="397"/>
        <v>0</v>
      </c>
      <c r="U567" s="85">
        <f t="shared" si="398"/>
        <v>0</v>
      </c>
      <c r="V567">
        <v>0</v>
      </c>
    </row>
    <row r="568" spans="2:22" ht="24" x14ac:dyDescent="0.25">
      <c r="B568" s="69" t="s">
        <v>39</v>
      </c>
      <c r="C568" s="18" t="s">
        <v>1300</v>
      </c>
      <c r="D568" s="19" t="s">
        <v>1301</v>
      </c>
      <c r="E568" s="20" t="s">
        <v>1302</v>
      </c>
      <c r="F568" s="21" t="s">
        <v>43</v>
      </c>
      <c r="G568" s="22">
        <v>50</v>
      </c>
      <c r="H568" s="22">
        <v>19.475999999999999</v>
      </c>
      <c r="I568" s="22">
        <f t="shared" si="390"/>
        <v>973.8</v>
      </c>
      <c r="J568" s="22"/>
      <c r="K568" s="22">
        <f t="shared" si="391"/>
        <v>0</v>
      </c>
      <c r="L568" s="22">
        <v>50</v>
      </c>
      <c r="M568" s="22">
        <f t="shared" si="392"/>
        <v>973.8</v>
      </c>
      <c r="N568" s="22">
        <v>0</v>
      </c>
      <c r="O568" s="22">
        <f t="shared" si="393"/>
        <v>0</v>
      </c>
      <c r="P568" s="22">
        <v>0</v>
      </c>
      <c r="Q568" s="22">
        <f t="shared" si="394"/>
        <v>0</v>
      </c>
      <c r="R568" s="22">
        <f t="shared" si="395"/>
        <v>50</v>
      </c>
      <c r="S568" s="22">
        <f t="shared" si="396"/>
        <v>973.8</v>
      </c>
      <c r="T568" s="22">
        <f t="shared" si="397"/>
        <v>0</v>
      </c>
      <c r="U568" s="85">
        <f t="shared" si="398"/>
        <v>0</v>
      </c>
      <c r="V568">
        <v>0</v>
      </c>
    </row>
    <row r="569" spans="2:22" ht="24" x14ac:dyDescent="0.25">
      <c r="B569" s="69" t="s">
        <v>39</v>
      </c>
      <c r="C569" s="18" t="s">
        <v>1303</v>
      </c>
      <c r="D569" s="19" t="s">
        <v>1304</v>
      </c>
      <c r="E569" s="20" t="s">
        <v>1305</v>
      </c>
      <c r="F569" s="21" t="s">
        <v>43</v>
      </c>
      <c r="G569" s="22">
        <v>500</v>
      </c>
      <c r="H569" s="22">
        <v>10.620000000000001</v>
      </c>
      <c r="I569" s="22">
        <f t="shared" si="390"/>
        <v>5310</v>
      </c>
      <c r="J569" s="22"/>
      <c r="K569" s="22">
        <f t="shared" si="391"/>
        <v>0</v>
      </c>
      <c r="L569" s="22">
        <v>400</v>
      </c>
      <c r="M569" s="22">
        <f t="shared" si="392"/>
        <v>4248</v>
      </c>
      <c r="N569" s="22">
        <v>100</v>
      </c>
      <c r="O569" s="22">
        <f t="shared" si="393"/>
        <v>1062</v>
      </c>
      <c r="P569" s="22"/>
      <c r="Q569" s="22">
        <f t="shared" si="394"/>
        <v>0</v>
      </c>
      <c r="R569" s="22">
        <f t="shared" si="395"/>
        <v>500</v>
      </c>
      <c r="S569" s="22">
        <f t="shared" si="396"/>
        <v>5310</v>
      </c>
      <c r="T569" s="22">
        <f t="shared" si="397"/>
        <v>0</v>
      </c>
      <c r="U569" s="85">
        <f t="shared" si="398"/>
        <v>0</v>
      </c>
      <c r="V569">
        <v>0</v>
      </c>
    </row>
    <row r="570" spans="2:22" ht="24" x14ac:dyDescent="0.25">
      <c r="B570" s="69" t="s">
        <v>39</v>
      </c>
      <c r="C570" s="18" t="s">
        <v>1160</v>
      </c>
      <c r="D570" s="19" t="s">
        <v>1306</v>
      </c>
      <c r="E570" s="20" t="s">
        <v>1162</v>
      </c>
      <c r="F570" s="21" t="s">
        <v>43</v>
      </c>
      <c r="G570" s="22">
        <v>0</v>
      </c>
      <c r="H570" s="22">
        <v>34.200000000000003</v>
      </c>
      <c r="I570" s="22">
        <f t="shared" si="390"/>
        <v>0</v>
      </c>
      <c r="J570" s="22"/>
      <c r="K570" s="22">
        <f t="shared" si="391"/>
        <v>0</v>
      </c>
      <c r="L570" s="22">
        <v>0</v>
      </c>
      <c r="M570" s="22">
        <f t="shared" si="392"/>
        <v>0</v>
      </c>
      <c r="N570" s="22"/>
      <c r="O570" s="22">
        <f t="shared" si="393"/>
        <v>0</v>
      </c>
      <c r="P570" s="22"/>
      <c r="Q570" s="22">
        <f t="shared" si="394"/>
        <v>0</v>
      </c>
      <c r="R570" s="22">
        <f t="shared" si="395"/>
        <v>0</v>
      </c>
      <c r="S570" s="22">
        <f t="shared" si="396"/>
        <v>0</v>
      </c>
      <c r="T570" s="22">
        <f t="shared" si="397"/>
        <v>0</v>
      </c>
      <c r="U570" s="85">
        <f t="shared" si="398"/>
        <v>0</v>
      </c>
      <c r="V570">
        <v>0</v>
      </c>
    </row>
    <row r="571" spans="2:22" ht="24" x14ac:dyDescent="0.25">
      <c r="B571" s="69" t="s">
        <v>39</v>
      </c>
      <c r="C571" s="18" t="s">
        <v>1166</v>
      </c>
      <c r="D571" s="19" t="s">
        <v>1307</v>
      </c>
      <c r="E571" s="44" t="s">
        <v>1168</v>
      </c>
      <c r="F571" s="45" t="s">
        <v>43</v>
      </c>
      <c r="G571" s="22">
        <v>0</v>
      </c>
      <c r="H571" s="22">
        <v>209.31</v>
      </c>
      <c r="I571" s="22">
        <f t="shared" si="390"/>
        <v>0</v>
      </c>
      <c r="J571" s="22"/>
      <c r="K571" s="22">
        <f t="shared" si="391"/>
        <v>0</v>
      </c>
      <c r="L571" s="22">
        <v>0</v>
      </c>
      <c r="M571" s="22">
        <f t="shared" si="392"/>
        <v>0</v>
      </c>
      <c r="N571" s="22"/>
      <c r="O571" s="22">
        <f t="shared" si="393"/>
        <v>0</v>
      </c>
      <c r="P571" s="22"/>
      <c r="Q571" s="22">
        <f t="shared" si="394"/>
        <v>0</v>
      </c>
      <c r="R571" s="22">
        <f t="shared" si="395"/>
        <v>0</v>
      </c>
      <c r="S571" s="22">
        <f t="shared" si="396"/>
        <v>0</v>
      </c>
      <c r="T571" s="22">
        <f t="shared" si="397"/>
        <v>0</v>
      </c>
      <c r="U571" s="85">
        <f t="shared" si="398"/>
        <v>0</v>
      </c>
      <c r="V571">
        <v>0</v>
      </c>
    </row>
    <row r="572" spans="2:22" ht="24" x14ac:dyDescent="0.25">
      <c r="B572" s="69" t="s">
        <v>39</v>
      </c>
      <c r="C572" s="18" t="s">
        <v>1308</v>
      </c>
      <c r="D572" s="19" t="s">
        <v>1309</v>
      </c>
      <c r="E572" s="20" t="s">
        <v>1310</v>
      </c>
      <c r="F572" s="21" t="s">
        <v>75</v>
      </c>
      <c r="G572" s="22">
        <v>21483.88896</v>
      </c>
      <c r="H572" s="22">
        <v>7.15</v>
      </c>
      <c r="I572" s="22">
        <f t="shared" si="390"/>
        <v>153609.81</v>
      </c>
      <c r="J572" s="22"/>
      <c r="K572" s="22">
        <f t="shared" si="391"/>
        <v>0</v>
      </c>
      <c r="L572" s="22">
        <v>18361.02</v>
      </c>
      <c r="M572" s="22">
        <f t="shared" si="392"/>
        <v>131281.29</v>
      </c>
      <c r="N572" s="22">
        <v>3122.8689600000002</v>
      </c>
      <c r="O572" s="22">
        <f t="shared" si="393"/>
        <v>22328.51</v>
      </c>
      <c r="P572" s="22"/>
      <c r="Q572" s="22">
        <f t="shared" si="394"/>
        <v>0</v>
      </c>
      <c r="R572" s="22">
        <f t="shared" si="395"/>
        <v>21483.88896</v>
      </c>
      <c r="S572" s="22">
        <f t="shared" si="396"/>
        <v>153609.80000000002</v>
      </c>
      <c r="T572" s="22">
        <f t="shared" si="397"/>
        <v>0</v>
      </c>
      <c r="U572" s="85">
        <f t="shared" si="398"/>
        <v>9.9999999802093953E-3</v>
      </c>
      <c r="V572">
        <v>0</v>
      </c>
    </row>
    <row r="573" spans="2:22" ht="24" x14ac:dyDescent="0.25">
      <c r="B573" s="69" t="s">
        <v>39</v>
      </c>
      <c r="C573" s="18" t="s">
        <v>1195</v>
      </c>
      <c r="D573" s="19" t="s">
        <v>1311</v>
      </c>
      <c r="E573" s="20" t="s">
        <v>1197</v>
      </c>
      <c r="F573" s="21" t="s">
        <v>75</v>
      </c>
      <c r="G573" s="22">
        <v>5102.0400000000009</v>
      </c>
      <c r="H573" s="22">
        <v>9.3000000000000007</v>
      </c>
      <c r="I573" s="22">
        <f t="shared" si="390"/>
        <v>47448.97</v>
      </c>
      <c r="J573" s="22"/>
      <c r="K573" s="22">
        <f t="shared" si="391"/>
        <v>0</v>
      </c>
      <c r="L573" s="22">
        <v>5102.04</v>
      </c>
      <c r="M573" s="22">
        <f t="shared" si="392"/>
        <v>47448.97</v>
      </c>
      <c r="N573" s="22"/>
      <c r="O573" s="22">
        <f t="shared" si="393"/>
        <v>0</v>
      </c>
      <c r="P573" s="22"/>
      <c r="Q573" s="22">
        <f t="shared" si="394"/>
        <v>0</v>
      </c>
      <c r="R573" s="22">
        <f t="shared" si="395"/>
        <v>5102.04</v>
      </c>
      <c r="S573" s="22">
        <f t="shared" si="396"/>
        <v>47448.97</v>
      </c>
      <c r="T573" s="22">
        <f t="shared" si="397"/>
        <v>0</v>
      </c>
      <c r="U573" s="85">
        <f t="shared" si="398"/>
        <v>0</v>
      </c>
      <c r="V573">
        <v>0</v>
      </c>
    </row>
    <row r="574" spans="2:22" ht="24" x14ac:dyDescent="0.25">
      <c r="B574" s="69" t="s">
        <v>39</v>
      </c>
      <c r="C574" s="18" t="s">
        <v>1198</v>
      </c>
      <c r="D574" s="19" t="s">
        <v>1312</v>
      </c>
      <c r="E574" s="20" t="s">
        <v>1200</v>
      </c>
      <c r="F574" s="21" t="s">
        <v>75</v>
      </c>
      <c r="G574" s="22">
        <v>256.02407013702873</v>
      </c>
      <c r="H574" s="22">
        <v>11.844011378996631</v>
      </c>
      <c r="I574" s="22">
        <f t="shared" si="390"/>
        <v>3032.35</v>
      </c>
      <c r="J574" s="22"/>
      <c r="K574" s="22">
        <f t="shared" si="391"/>
        <v>0</v>
      </c>
      <c r="L574" s="22">
        <v>0</v>
      </c>
      <c r="M574" s="22">
        <f t="shared" si="392"/>
        <v>0</v>
      </c>
      <c r="N574" s="22">
        <v>256.02</v>
      </c>
      <c r="O574" s="22">
        <f t="shared" si="393"/>
        <v>3032.3</v>
      </c>
      <c r="P574" s="22"/>
      <c r="Q574" s="22">
        <f t="shared" si="394"/>
        <v>0</v>
      </c>
      <c r="R574" s="22">
        <f t="shared" si="395"/>
        <v>256.02</v>
      </c>
      <c r="S574" s="22">
        <f t="shared" si="396"/>
        <v>3032.3</v>
      </c>
      <c r="T574" s="22">
        <f t="shared" si="397"/>
        <v>4.0701370287479222E-3</v>
      </c>
      <c r="U574" s="85">
        <f t="shared" si="398"/>
        <v>4.9999999999727152E-2</v>
      </c>
      <c r="V574">
        <v>0</v>
      </c>
    </row>
    <row r="575" spans="2:22" ht="24" x14ac:dyDescent="0.25">
      <c r="B575" s="69" t="s">
        <v>39</v>
      </c>
      <c r="C575" s="18" t="s">
        <v>1313</v>
      </c>
      <c r="D575" s="19" t="s">
        <v>1314</v>
      </c>
      <c r="E575" s="20" t="s">
        <v>1315</v>
      </c>
      <c r="F575" s="21" t="s">
        <v>75</v>
      </c>
      <c r="G575" s="22">
        <v>0</v>
      </c>
      <c r="H575" s="22">
        <v>73.127996284234271</v>
      </c>
      <c r="I575" s="22">
        <f t="shared" si="390"/>
        <v>0</v>
      </c>
      <c r="J575" s="22"/>
      <c r="K575" s="22">
        <f t="shared" si="391"/>
        <v>0</v>
      </c>
      <c r="L575" s="22">
        <v>0</v>
      </c>
      <c r="M575" s="22">
        <f t="shared" si="392"/>
        <v>0</v>
      </c>
      <c r="N575" s="22"/>
      <c r="O575" s="22">
        <f t="shared" si="393"/>
        <v>0</v>
      </c>
      <c r="P575" s="22"/>
      <c r="Q575" s="22">
        <f t="shared" si="394"/>
        <v>0</v>
      </c>
      <c r="R575" s="22">
        <f t="shared" si="395"/>
        <v>0</v>
      </c>
      <c r="S575" s="22">
        <f t="shared" si="396"/>
        <v>0</v>
      </c>
      <c r="T575" s="22">
        <f t="shared" si="397"/>
        <v>0</v>
      </c>
      <c r="U575" s="85">
        <f t="shared" si="398"/>
        <v>0</v>
      </c>
      <c r="V575">
        <v>0</v>
      </c>
    </row>
    <row r="576" spans="2:22" ht="24" x14ac:dyDescent="0.25">
      <c r="B576" s="69" t="s">
        <v>39</v>
      </c>
      <c r="C576" s="18" t="s">
        <v>1316</v>
      </c>
      <c r="D576" s="19" t="s">
        <v>1317</v>
      </c>
      <c r="E576" s="20" t="s">
        <v>1318</v>
      </c>
      <c r="F576" s="21" t="s">
        <v>75</v>
      </c>
      <c r="G576" s="22">
        <v>0</v>
      </c>
      <c r="H576" s="22">
        <v>11.76000032973193</v>
      </c>
      <c r="I576" s="22">
        <f t="shared" si="390"/>
        <v>0</v>
      </c>
      <c r="J576" s="22"/>
      <c r="K576" s="22">
        <f t="shared" si="391"/>
        <v>0</v>
      </c>
      <c r="L576" s="22">
        <v>0</v>
      </c>
      <c r="M576" s="22">
        <f t="shared" si="392"/>
        <v>0</v>
      </c>
      <c r="N576" s="22">
        <v>0</v>
      </c>
      <c r="O576" s="22">
        <f t="shared" si="393"/>
        <v>0</v>
      </c>
      <c r="P576" s="22">
        <v>0</v>
      </c>
      <c r="Q576" s="22">
        <f t="shared" si="394"/>
        <v>0</v>
      </c>
      <c r="R576" s="22">
        <f t="shared" si="395"/>
        <v>0</v>
      </c>
      <c r="S576" s="22">
        <f t="shared" si="396"/>
        <v>0</v>
      </c>
      <c r="T576" s="22">
        <f t="shared" si="397"/>
        <v>0</v>
      </c>
      <c r="U576" s="85">
        <f t="shared" si="398"/>
        <v>0</v>
      </c>
      <c r="V576">
        <v>0</v>
      </c>
    </row>
    <row r="577" spans="2:22" ht="24" x14ac:dyDescent="0.25">
      <c r="B577" s="69" t="s">
        <v>39</v>
      </c>
      <c r="C577" s="18" t="s">
        <v>1319</v>
      </c>
      <c r="D577" s="19" t="s">
        <v>1320</v>
      </c>
      <c r="E577" s="20" t="s">
        <v>1321</v>
      </c>
      <c r="F577" s="21" t="s">
        <v>43</v>
      </c>
      <c r="G577" s="22">
        <v>0</v>
      </c>
      <c r="H577" s="22">
        <v>14.616</v>
      </c>
      <c r="I577" s="22">
        <f t="shared" si="390"/>
        <v>0</v>
      </c>
      <c r="J577" s="22"/>
      <c r="K577" s="22">
        <f t="shared" si="391"/>
        <v>0</v>
      </c>
      <c r="L577" s="22">
        <v>0</v>
      </c>
      <c r="M577" s="22">
        <f t="shared" si="392"/>
        <v>0</v>
      </c>
      <c r="N577" s="22"/>
      <c r="O577" s="22">
        <f t="shared" si="393"/>
        <v>0</v>
      </c>
      <c r="P577" s="22"/>
      <c r="Q577" s="22">
        <f t="shared" si="394"/>
        <v>0</v>
      </c>
      <c r="R577" s="22">
        <f t="shared" si="395"/>
        <v>0</v>
      </c>
      <c r="S577" s="22">
        <f t="shared" si="396"/>
        <v>0</v>
      </c>
      <c r="T577" s="22">
        <f t="shared" si="397"/>
        <v>0</v>
      </c>
      <c r="U577" s="85">
        <f t="shared" si="398"/>
        <v>0</v>
      </c>
      <c r="V577">
        <v>0</v>
      </c>
    </row>
    <row r="578" spans="2:22" ht="24" x14ac:dyDescent="0.25">
      <c r="B578" s="69" t="s">
        <v>39</v>
      </c>
      <c r="C578" s="18" t="s">
        <v>1250</v>
      </c>
      <c r="D578" s="19" t="s">
        <v>1322</v>
      </c>
      <c r="E578" s="20" t="s">
        <v>1252</v>
      </c>
      <c r="F578" s="21" t="s">
        <v>43</v>
      </c>
      <c r="G578" s="22">
        <v>22</v>
      </c>
      <c r="H578" s="22">
        <v>10.368</v>
      </c>
      <c r="I578" s="22">
        <f t="shared" si="390"/>
        <v>228.1</v>
      </c>
      <c r="J578" s="22"/>
      <c r="K578" s="22">
        <f t="shared" si="391"/>
        <v>0</v>
      </c>
      <c r="L578" s="22">
        <v>0</v>
      </c>
      <c r="M578" s="22">
        <f t="shared" si="392"/>
        <v>0</v>
      </c>
      <c r="N578" s="22">
        <v>22</v>
      </c>
      <c r="O578" s="22">
        <f t="shared" si="393"/>
        <v>228.1</v>
      </c>
      <c r="P578" s="22"/>
      <c r="Q578" s="22">
        <f t="shared" si="394"/>
        <v>0</v>
      </c>
      <c r="R578" s="22">
        <f t="shared" si="395"/>
        <v>22</v>
      </c>
      <c r="S578" s="22">
        <f t="shared" si="396"/>
        <v>228.1</v>
      </c>
      <c r="T578" s="22">
        <f t="shared" si="397"/>
        <v>0</v>
      </c>
      <c r="U578" s="85">
        <f t="shared" si="398"/>
        <v>0</v>
      </c>
      <c r="V578">
        <v>0</v>
      </c>
    </row>
    <row r="579" spans="2:22" x14ac:dyDescent="0.25">
      <c r="B579" s="72" t="s">
        <v>134</v>
      </c>
      <c r="C579" s="18" t="s">
        <v>1323</v>
      </c>
      <c r="D579" s="19" t="s">
        <v>1324</v>
      </c>
      <c r="E579" s="44" t="s">
        <v>1325</v>
      </c>
      <c r="F579" s="45" t="s">
        <v>595</v>
      </c>
      <c r="G579" s="22">
        <v>43</v>
      </c>
      <c r="H579" s="22">
        <v>3.1501395348837207</v>
      </c>
      <c r="I579" s="22">
        <f t="shared" si="390"/>
        <v>135.46</v>
      </c>
      <c r="J579" s="22"/>
      <c r="K579" s="22">
        <f t="shared" si="391"/>
        <v>0</v>
      </c>
      <c r="L579" s="22">
        <v>0</v>
      </c>
      <c r="M579" s="22">
        <f t="shared" si="392"/>
        <v>0</v>
      </c>
      <c r="N579" s="22">
        <v>43</v>
      </c>
      <c r="O579" s="22">
        <f t="shared" si="393"/>
        <v>135.46</v>
      </c>
      <c r="P579" s="22"/>
      <c r="Q579" s="22">
        <f t="shared" si="394"/>
        <v>0</v>
      </c>
      <c r="R579" s="22">
        <f t="shared" si="395"/>
        <v>43</v>
      </c>
      <c r="S579" s="22">
        <f t="shared" si="396"/>
        <v>135.46</v>
      </c>
      <c r="T579" s="22">
        <f t="shared" si="397"/>
        <v>0</v>
      </c>
      <c r="U579" s="85">
        <f t="shared" si="398"/>
        <v>0</v>
      </c>
      <c r="V579">
        <v>0</v>
      </c>
    </row>
    <row r="580" spans="2:22" ht="24" x14ac:dyDescent="0.25">
      <c r="B580" s="69" t="s">
        <v>39</v>
      </c>
      <c r="C580" s="18" t="s">
        <v>1326</v>
      </c>
      <c r="D580" s="19" t="s">
        <v>1327</v>
      </c>
      <c r="E580" s="44" t="s">
        <v>1328</v>
      </c>
      <c r="F580" s="45" t="s">
        <v>43</v>
      </c>
      <c r="G580" s="22">
        <v>84</v>
      </c>
      <c r="H580" s="22">
        <v>30.612000000000005</v>
      </c>
      <c r="I580" s="22">
        <f t="shared" si="390"/>
        <v>2571.41</v>
      </c>
      <c r="J580" s="22"/>
      <c r="K580" s="22">
        <f t="shared" si="391"/>
        <v>0</v>
      </c>
      <c r="L580" s="22">
        <v>77</v>
      </c>
      <c r="M580" s="22">
        <f t="shared" si="392"/>
        <v>2357.12</v>
      </c>
      <c r="N580" s="22">
        <v>7</v>
      </c>
      <c r="O580" s="22">
        <f t="shared" si="393"/>
        <v>214.28</v>
      </c>
      <c r="P580" s="22"/>
      <c r="Q580" s="22">
        <f t="shared" si="394"/>
        <v>0</v>
      </c>
      <c r="R580" s="22">
        <f t="shared" si="395"/>
        <v>84</v>
      </c>
      <c r="S580" s="22">
        <f t="shared" si="396"/>
        <v>2571.4</v>
      </c>
      <c r="T580" s="22">
        <f t="shared" si="397"/>
        <v>0</v>
      </c>
      <c r="U580" s="85">
        <f t="shared" si="398"/>
        <v>9.9999999997635314E-3</v>
      </c>
      <c r="V580">
        <v>0</v>
      </c>
    </row>
    <row r="581" spans="2:22" ht="24" x14ac:dyDescent="0.25">
      <c r="B581" s="69" t="s">
        <v>39</v>
      </c>
      <c r="C581" s="18" t="s">
        <v>1329</v>
      </c>
      <c r="D581" s="19" t="s">
        <v>1330</v>
      </c>
      <c r="E581" s="44" t="s">
        <v>1331</v>
      </c>
      <c r="F581" s="45" t="s">
        <v>43</v>
      </c>
      <c r="G581" s="22">
        <v>29</v>
      </c>
      <c r="H581" s="22">
        <v>41.580000000000005</v>
      </c>
      <c r="I581" s="22">
        <f t="shared" si="390"/>
        <v>1205.82</v>
      </c>
      <c r="J581" s="22"/>
      <c r="K581" s="22">
        <f t="shared" si="391"/>
        <v>0</v>
      </c>
      <c r="L581" s="22">
        <v>29</v>
      </c>
      <c r="M581" s="22">
        <f t="shared" si="392"/>
        <v>1205.82</v>
      </c>
      <c r="N581" s="22"/>
      <c r="O581" s="22">
        <f t="shared" si="393"/>
        <v>0</v>
      </c>
      <c r="P581" s="22"/>
      <c r="Q581" s="22">
        <f t="shared" si="394"/>
        <v>0</v>
      </c>
      <c r="R581" s="22">
        <f t="shared" si="395"/>
        <v>29</v>
      </c>
      <c r="S581" s="22">
        <f t="shared" si="396"/>
        <v>1205.82</v>
      </c>
      <c r="T581" s="22">
        <f t="shared" si="397"/>
        <v>0</v>
      </c>
      <c r="U581" s="85">
        <f t="shared" si="398"/>
        <v>0</v>
      </c>
      <c r="V581">
        <v>0</v>
      </c>
    </row>
    <row r="582" spans="2:22" ht="24" x14ac:dyDescent="0.25">
      <c r="B582" s="69" t="s">
        <v>39</v>
      </c>
      <c r="C582" s="18" t="s">
        <v>1332</v>
      </c>
      <c r="D582" s="19" t="s">
        <v>1333</v>
      </c>
      <c r="E582" s="20" t="s">
        <v>1334</v>
      </c>
      <c r="F582" s="21" t="s">
        <v>43</v>
      </c>
      <c r="G582" s="22">
        <v>7</v>
      </c>
      <c r="H582" s="22">
        <v>37.08</v>
      </c>
      <c r="I582" s="22">
        <f t="shared" si="390"/>
        <v>259.56</v>
      </c>
      <c r="J582" s="22"/>
      <c r="K582" s="22">
        <f t="shared" si="391"/>
        <v>0</v>
      </c>
      <c r="L582" s="22">
        <v>0</v>
      </c>
      <c r="M582" s="22">
        <f t="shared" si="392"/>
        <v>0</v>
      </c>
      <c r="N582" s="22">
        <v>7</v>
      </c>
      <c r="O582" s="22">
        <f t="shared" si="393"/>
        <v>259.56</v>
      </c>
      <c r="P582" s="22"/>
      <c r="Q582" s="22">
        <f t="shared" si="394"/>
        <v>0</v>
      </c>
      <c r="R582" s="22">
        <f t="shared" si="395"/>
        <v>7</v>
      </c>
      <c r="S582" s="22">
        <f t="shared" si="396"/>
        <v>259.56</v>
      </c>
      <c r="T582" s="22">
        <f t="shared" si="397"/>
        <v>0</v>
      </c>
      <c r="U582" s="85">
        <f t="shared" si="398"/>
        <v>0</v>
      </c>
      <c r="V582">
        <v>0</v>
      </c>
    </row>
    <row r="583" spans="2:22" ht="36" x14ac:dyDescent="0.25">
      <c r="B583" s="72" t="s">
        <v>134</v>
      </c>
      <c r="C583" s="18" t="s">
        <v>1335</v>
      </c>
      <c r="D583" s="19" t="s">
        <v>1336</v>
      </c>
      <c r="E583" s="20" t="s">
        <v>1337</v>
      </c>
      <c r="F583" s="21" t="s">
        <v>595</v>
      </c>
      <c r="G583" s="22">
        <v>0</v>
      </c>
      <c r="H583" s="22">
        <v>18.03</v>
      </c>
      <c r="I583" s="22">
        <f t="shared" si="390"/>
        <v>0</v>
      </c>
      <c r="J583" s="22"/>
      <c r="K583" s="22">
        <f t="shared" si="391"/>
        <v>0</v>
      </c>
      <c r="L583" s="22">
        <v>0</v>
      </c>
      <c r="M583" s="22">
        <f t="shared" si="392"/>
        <v>0</v>
      </c>
      <c r="N583" s="22"/>
      <c r="O583" s="22">
        <f t="shared" si="393"/>
        <v>0</v>
      </c>
      <c r="P583" s="22"/>
      <c r="Q583" s="22">
        <f t="shared" si="394"/>
        <v>0</v>
      </c>
      <c r="R583" s="22">
        <f t="shared" si="395"/>
        <v>0</v>
      </c>
      <c r="S583" s="22">
        <f t="shared" si="396"/>
        <v>0</v>
      </c>
      <c r="T583" s="22">
        <f t="shared" si="397"/>
        <v>0</v>
      </c>
      <c r="U583" s="85">
        <f t="shared" si="398"/>
        <v>0</v>
      </c>
      <c r="V583">
        <v>0</v>
      </c>
    </row>
    <row r="584" spans="2:22" ht="24" x14ac:dyDescent="0.25">
      <c r="B584" s="69" t="s">
        <v>23</v>
      </c>
      <c r="C584" s="18" t="s">
        <v>24</v>
      </c>
      <c r="D584" s="19" t="s">
        <v>1338</v>
      </c>
      <c r="E584" s="20" t="s">
        <v>1296</v>
      </c>
      <c r="F584" s="21" t="s">
        <v>43</v>
      </c>
      <c r="G584" s="22">
        <v>105</v>
      </c>
      <c r="H584" s="22">
        <v>10.860000000000001</v>
      </c>
      <c r="I584" s="22">
        <f t="shared" si="390"/>
        <v>1140.3</v>
      </c>
      <c r="J584" s="22"/>
      <c r="K584" s="22">
        <f t="shared" si="391"/>
        <v>0</v>
      </c>
      <c r="L584" s="22">
        <v>105</v>
      </c>
      <c r="M584" s="22">
        <f t="shared" si="392"/>
        <v>1140.3</v>
      </c>
      <c r="N584" s="22"/>
      <c r="O584" s="22">
        <f t="shared" si="393"/>
        <v>0</v>
      </c>
      <c r="P584" s="22"/>
      <c r="Q584" s="22">
        <f t="shared" si="394"/>
        <v>0</v>
      </c>
      <c r="R584" s="22">
        <f t="shared" si="395"/>
        <v>105</v>
      </c>
      <c r="S584" s="22">
        <f t="shared" si="396"/>
        <v>1140.3</v>
      </c>
      <c r="T584" s="22">
        <f t="shared" si="397"/>
        <v>0</v>
      </c>
      <c r="U584" s="85">
        <f t="shared" si="398"/>
        <v>0</v>
      </c>
      <c r="V584">
        <v>0</v>
      </c>
    </row>
    <row r="585" spans="2:22" ht="24" x14ac:dyDescent="0.25">
      <c r="B585" s="69" t="s">
        <v>23</v>
      </c>
      <c r="C585" s="18" t="s">
        <v>24</v>
      </c>
      <c r="D585" s="19" t="s">
        <v>1339</v>
      </c>
      <c r="E585" s="44" t="s">
        <v>1340</v>
      </c>
      <c r="F585" s="45" t="s">
        <v>43</v>
      </c>
      <c r="G585" s="22">
        <v>0</v>
      </c>
      <c r="H585" s="22">
        <v>34.875</v>
      </c>
      <c r="I585" s="22">
        <f t="shared" si="390"/>
        <v>0</v>
      </c>
      <c r="J585" s="22"/>
      <c r="K585" s="22">
        <f t="shared" si="391"/>
        <v>0</v>
      </c>
      <c r="L585" s="22">
        <v>0</v>
      </c>
      <c r="M585" s="22">
        <f t="shared" si="392"/>
        <v>0</v>
      </c>
      <c r="N585" s="22"/>
      <c r="O585" s="22">
        <f t="shared" si="393"/>
        <v>0</v>
      </c>
      <c r="P585" s="22"/>
      <c r="Q585" s="22">
        <f t="shared" si="394"/>
        <v>0</v>
      </c>
      <c r="R585" s="22">
        <f t="shared" si="395"/>
        <v>0</v>
      </c>
      <c r="S585" s="22">
        <f t="shared" si="396"/>
        <v>0</v>
      </c>
      <c r="T585" s="22">
        <f t="shared" si="397"/>
        <v>0</v>
      </c>
      <c r="U585" s="85">
        <f t="shared" si="398"/>
        <v>0</v>
      </c>
      <c r="V585">
        <v>0</v>
      </c>
    </row>
    <row r="586" spans="2:22" ht="24" x14ac:dyDescent="0.25">
      <c r="B586" s="69" t="s">
        <v>39</v>
      </c>
      <c r="C586" s="18" t="s">
        <v>1341</v>
      </c>
      <c r="D586" s="19" t="s">
        <v>1342</v>
      </c>
      <c r="E586" s="20" t="s">
        <v>1343</v>
      </c>
      <c r="F586" s="21" t="s">
        <v>75</v>
      </c>
      <c r="G586" s="22">
        <v>0</v>
      </c>
      <c r="H586" s="22">
        <v>63.24</v>
      </c>
      <c r="I586" s="22">
        <f t="shared" si="390"/>
        <v>0</v>
      </c>
      <c r="J586" s="22"/>
      <c r="K586" s="22">
        <f t="shared" si="391"/>
        <v>0</v>
      </c>
      <c r="L586" s="22">
        <v>0</v>
      </c>
      <c r="M586" s="22">
        <f t="shared" si="392"/>
        <v>0</v>
      </c>
      <c r="N586" s="22"/>
      <c r="O586" s="22">
        <f t="shared" si="393"/>
        <v>0</v>
      </c>
      <c r="P586" s="22"/>
      <c r="Q586" s="22">
        <f t="shared" si="394"/>
        <v>0</v>
      </c>
      <c r="R586" s="22">
        <f t="shared" si="395"/>
        <v>0</v>
      </c>
      <c r="S586" s="22">
        <f t="shared" si="396"/>
        <v>0</v>
      </c>
      <c r="T586" s="22">
        <f t="shared" si="397"/>
        <v>0</v>
      </c>
      <c r="U586" s="85">
        <f t="shared" si="398"/>
        <v>0</v>
      </c>
      <c r="V586">
        <v>0</v>
      </c>
    </row>
    <row r="587" spans="2:22" ht="24" x14ac:dyDescent="0.25">
      <c r="B587" s="69" t="s">
        <v>39</v>
      </c>
      <c r="C587" s="18" t="s">
        <v>1344</v>
      </c>
      <c r="D587" s="19" t="s">
        <v>1345</v>
      </c>
      <c r="E587" s="20" t="s">
        <v>1346</v>
      </c>
      <c r="F587" s="21" t="s">
        <v>75</v>
      </c>
      <c r="G587" s="22">
        <v>0</v>
      </c>
      <c r="H587" s="22">
        <v>71.150000000000006</v>
      </c>
      <c r="I587" s="22">
        <f t="shared" si="390"/>
        <v>0</v>
      </c>
      <c r="J587" s="22"/>
      <c r="K587" s="22">
        <f t="shared" si="391"/>
        <v>0</v>
      </c>
      <c r="L587" s="22">
        <v>0</v>
      </c>
      <c r="M587" s="22">
        <f t="shared" si="392"/>
        <v>0</v>
      </c>
      <c r="N587" s="22"/>
      <c r="O587" s="22">
        <f t="shared" si="393"/>
        <v>0</v>
      </c>
      <c r="P587" s="22"/>
      <c r="Q587" s="22">
        <f t="shared" si="394"/>
        <v>0</v>
      </c>
      <c r="R587" s="22">
        <f t="shared" si="395"/>
        <v>0</v>
      </c>
      <c r="S587" s="22">
        <f t="shared" si="396"/>
        <v>0</v>
      </c>
      <c r="T587" s="22">
        <f t="shared" si="397"/>
        <v>0</v>
      </c>
      <c r="U587" s="85">
        <f t="shared" si="398"/>
        <v>0</v>
      </c>
      <c r="V587">
        <v>0</v>
      </c>
    </row>
    <row r="588" spans="2:22" ht="24" x14ac:dyDescent="0.25">
      <c r="B588" s="69" t="s">
        <v>39</v>
      </c>
      <c r="C588" s="18" t="s">
        <v>1347</v>
      </c>
      <c r="D588" s="19" t="s">
        <v>1348</v>
      </c>
      <c r="E588" s="20" t="s">
        <v>1349</v>
      </c>
      <c r="F588" s="21" t="s">
        <v>43</v>
      </c>
      <c r="G588" s="22">
        <v>10</v>
      </c>
      <c r="H588" s="22">
        <v>28.824000000000002</v>
      </c>
      <c r="I588" s="22">
        <f t="shared" si="390"/>
        <v>288.24</v>
      </c>
      <c r="J588" s="22"/>
      <c r="K588" s="22">
        <f t="shared" si="391"/>
        <v>0</v>
      </c>
      <c r="L588" s="22">
        <v>0</v>
      </c>
      <c r="M588" s="22">
        <f t="shared" si="392"/>
        <v>0</v>
      </c>
      <c r="N588" s="22">
        <v>10</v>
      </c>
      <c r="O588" s="22">
        <f t="shared" si="393"/>
        <v>288.24</v>
      </c>
      <c r="P588" s="22"/>
      <c r="Q588" s="22">
        <f t="shared" si="394"/>
        <v>0</v>
      </c>
      <c r="R588" s="22">
        <f t="shared" si="395"/>
        <v>10</v>
      </c>
      <c r="S588" s="22">
        <f t="shared" si="396"/>
        <v>288.24</v>
      </c>
      <c r="T588" s="22">
        <f t="shared" si="397"/>
        <v>0</v>
      </c>
      <c r="U588" s="85">
        <f t="shared" si="398"/>
        <v>0</v>
      </c>
      <c r="V588">
        <v>0</v>
      </c>
    </row>
    <row r="589" spans="2:22" ht="24" x14ac:dyDescent="0.25">
      <c r="B589" s="69" t="s">
        <v>39</v>
      </c>
      <c r="C589" s="18" t="s">
        <v>1332</v>
      </c>
      <c r="D589" s="19" t="s">
        <v>1350</v>
      </c>
      <c r="E589" s="20" t="s">
        <v>1334</v>
      </c>
      <c r="F589" s="21" t="s">
        <v>43</v>
      </c>
      <c r="G589" s="22">
        <v>7</v>
      </c>
      <c r="H589" s="22">
        <v>37.08</v>
      </c>
      <c r="I589" s="22">
        <f t="shared" si="390"/>
        <v>259.56</v>
      </c>
      <c r="J589" s="22"/>
      <c r="K589" s="22">
        <f t="shared" si="391"/>
        <v>0</v>
      </c>
      <c r="L589" s="22">
        <v>0</v>
      </c>
      <c r="M589" s="22">
        <f t="shared" si="392"/>
        <v>0</v>
      </c>
      <c r="N589" s="22">
        <v>7</v>
      </c>
      <c r="O589" s="22">
        <f t="shared" si="393"/>
        <v>259.56</v>
      </c>
      <c r="P589" s="22"/>
      <c r="Q589" s="22">
        <f t="shared" si="394"/>
        <v>0</v>
      </c>
      <c r="R589" s="22">
        <f t="shared" si="395"/>
        <v>7</v>
      </c>
      <c r="S589" s="22">
        <f t="shared" si="396"/>
        <v>259.56</v>
      </c>
      <c r="T589" s="22">
        <f t="shared" si="397"/>
        <v>0</v>
      </c>
      <c r="U589" s="85">
        <f t="shared" si="398"/>
        <v>0</v>
      </c>
      <c r="V589">
        <v>0</v>
      </c>
    </row>
    <row r="590" spans="2:22" ht="24" x14ac:dyDescent="0.25">
      <c r="B590" s="69" t="s">
        <v>39</v>
      </c>
      <c r="C590" s="18" t="s">
        <v>869</v>
      </c>
      <c r="D590" s="19" t="s">
        <v>1351</v>
      </c>
      <c r="E590" s="20" t="s">
        <v>871</v>
      </c>
      <c r="F590" s="21" t="s">
        <v>43</v>
      </c>
      <c r="G590" s="22">
        <v>233</v>
      </c>
      <c r="H590" s="22">
        <v>9.984</v>
      </c>
      <c r="I590" s="22">
        <f t="shared" si="390"/>
        <v>2326.27</v>
      </c>
      <c r="J590" s="22"/>
      <c r="K590" s="22">
        <f t="shared" si="391"/>
        <v>0</v>
      </c>
      <c r="L590" s="22">
        <v>233</v>
      </c>
      <c r="M590" s="22">
        <f t="shared" si="392"/>
        <v>2326.27</v>
      </c>
      <c r="N590" s="22"/>
      <c r="O590" s="22">
        <f t="shared" si="393"/>
        <v>0</v>
      </c>
      <c r="P590" s="22"/>
      <c r="Q590" s="22">
        <f t="shared" si="394"/>
        <v>0</v>
      </c>
      <c r="R590" s="22">
        <f t="shared" si="395"/>
        <v>233</v>
      </c>
      <c r="S590" s="22">
        <f t="shared" si="396"/>
        <v>2326.27</v>
      </c>
      <c r="T590" s="22">
        <f t="shared" si="397"/>
        <v>0</v>
      </c>
      <c r="U590" s="85">
        <f t="shared" si="398"/>
        <v>0</v>
      </c>
      <c r="V590">
        <v>0</v>
      </c>
    </row>
    <row r="591" spans="2:22" ht="24" x14ac:dyDescent="0.25">
      <c r="B591" s="69" t="s">
        <v>39</v>
      </c>
      <c r="C591" s="18" t="s">
        <v>875</v>
      </c>
      <c r="D591" s="19" t="s">
        <v>1352</v>
      </c>
      <c r="E591" s="20" t="s">
        <v>877</v>
      </c>
      <c r="F591" s="21" t="s">
        <v>43</v>
      </c>
      <c r="G591" s="22">
        <v>200</v>
      </c>
      <c r="H591" s="22">
        <v>13.175999999999998</v>
      </c>
      <c r="I591" s="22">
        <f t="shared" si="390"/>
        <v>2635.2</v>
      </c>
      <c r="J591" s="22"/>
      <c r="K591" s="22">
        <f t="shared" si="391"/>
        <v>0</v>
      </c>
      <c r="L591" s="22">
        <v>200</v>
      </c>
      <c r="M591" s="22">
        <f t="shared" si="392"/>
        <v>2635.2</v>
      </c>
      <c r="N591" s="22"/>
      <c r="O591" s="22">
        <f t="shared" si="393"/>
        <v>0</v>
      </c>
      <c r="P591" s="22"/>
      <c r="Q591" s="22">
        <f t="shared" si="394"/>
        <v>0</v>
      </c>
      <c r="R591" s="22">
        <f t="shared" si="395"/>
        <v>200</v>
      </c>
      <c r="S591" s="22">
        <f t="shared" si="396"/>
        <v>2635.2</v>
      </c>
      <c r="T591" s="22">
        <f t="shared" si="397"/>
        <v>0</v>
      </c>
      <c r="U591" s="85">
        <f t="shared" si="398"/>
        <v>0</v>
      </c>
      <c r="V591">
        <v>0</v>
      </c>
    </row>
    <row r="592" spans="2:22" ht="24" x14ac:dyDescent="0.25">
      <c r="B592" s="69" t="s">
        <v>39</v>
      </c>
      <c r="C592" s="18" t="s">
        <v>1185</v>
      </c>
      <c r="D592" s="19" t="s">
        <v>1353</v>
      </c>
      <c r="E592" s="44" t="s">
        <v>1187</v>
      </c>
      <c r="F592" s="45" t="s">
        <v>43</v>
      </c>
      <c r="G592" s="22">
        <v>362</v>
      </c>
      <c r="H592" s="22">
        <v>8.604000000000001</v>
      </c>
      <c r="I592" s="22">
        <f t="shared" si="390"/>
        <v>3114.65</v>
      </c>
      <c r="J592" s="22"/>
      <c r="K592" s="22">
        <f t="shared" si="391"/>
        <v>0</v>
      </c>
      <c r="L592" s="22">
        <v>362</v>
      </c>
      <c r="M592" s="22">
        <f t="shared" si="392"/>
        <v>3114.65</v>
      </c>
      <c r="N592" s="22"/>
      <c r="O592" s="22">
        <f t="shared" si="393"/>
        <v>0</v>
      </c>
      <c r="P592" s="22"/>
      <c r="Q592" s="22">
        <f t="shared" si="394"/>
        <v>0</v>
      </c>
      <c r="R592" s="22">
        <f t="shared" si="395"/>
        <v>362</v>
      </c>
      <c r="S592" s="22">
        <f t="shared" si="396"/>
        <v>3114.65</v>
      </c>
      <c r="T592" s="22">
        <f t="shared" si="397"/>
        <v>0</v>
      </c>
      <c r="U592" s="85">
        <f t="shared" si="398"/>
        <v>0</v>
      </c>
      <c r="V592">
        <v>0</v>
      </c>
    </row>
    <row r="593" spans="2:22" x14ac:dyDescent="0.25">
      <c r="B593" s="70"/>
      <c r="C593" s="23"/>
      <c r="D593" s="24" t="s">
        <v>1354</v>
      </c>
      <c r="E593" s="28" t="s">
        <v>1355</v>
      </c>
      <c r="F593" s="29"/>
      <c r="G593" s="46">
        <v>0</v>
      </c>
      <c r="H593" s="27"/>
      <c r="I593" s="27">
        <f>SUBTOTAL(9,I594:I620)</f>
        <v>215867.69999999995</v>
      </c>
      <c r="J593" s="27"/>
      <c r="K593" s="33">
        <f>SUBTOTAL(9,K594:K620)</f>
        <v>0</v>
      </c>
      <c r="L593" s="27"/>
      <c r="M593" s="33">
        <f>SUBTOTAL(9,M594:M620)</f>
        <v>155700.32999999999</v>
      </c>
      <c r="N593" s="27"/>
      <c r="O593" s="33">
        <f>SUBTOTAL(9,O594:O620)</f>
        <v>60167.37</v>
      </c>
      <c r="P593" s="27"/>
      <c r="Q593" s="33">
        <f>SUBTOTAL(9,Q594:Q620)</f>
        <v>0</v>
      </c>
      <c r="R593" s="27"/>
      <c r="S593" s="33">
        <f>SUBTOTAL(9,S594:S620)</f>
        <v>215867.69999999995</v>
      </c>
      <c r="T593" s="27"/>
      <c r="U593" s="87">
        <f>SUBTOTAL(9,U594:U620)</f>
        <v>0</v>
      </c>
      <c r="V593">
        <v>0</v>
      </c>
    </row>
    <row r="594" spans="2:22" ht="24" x14ac:dyDescent="0.25">
      <c r="B594" s="69" t="s">
        <v>39</v>
      </c>
      <c r="C594" s="18" t="s">
        <v>1281</v>
      </c>
      <c r="D594" s="19" t="s">
        <v>1356</v>
      </c>
      <c r="E594" s="20" t="s">
        <v>1283</v>
      </c>
      <c r="F594" s="21" t="s">
        <v>75</v>
      </c>
      <c r="G594" s="22">
        <v>200</v>
      </c>
      <c r="H594" s="22">
        <v>32.29200803588482</v>
      </c>
      <c r="I594" s="22">
        <f t="shared" ref="I594:I620" si="399">ROUND(G594*H594,2)</f>
        <v>6458.4</v>
      </c>
      <c r="J594" s="22"/>
      <c r="K594" s="22">
        <f t="shared" ref="K594:K620" si="400">ROUND($H594*J594,2)</f>
        <v>0</v>
      </c>
      <c r="L594" s="22">
        <v>103.02</v>
      </c>
      <c r="M594" s="22">
        <f t="shared" ref="M594:M620" si="401">ROUND($H594*L594,2)</f>
        <v>3326.72</v>
      </c>
      <c r="N594" s="22">
        <v>96.98</v>
      </c>
      <c r="O594" s="22">
        <f t="shared" ref="O594:O620" si="402">ROUND($H594*N594,2)</f>
        <v>3131.68</v>
      </c>
      <c r="P594" s="22"/>
      <c r="Q594" s="22">
        <f t="shared" ref="Q594:Q620" si="403">ROUND($H594*P594,2)</f>
        <v>0</v>
      </c>
      <c r="R594" s="22">
        <f t="shared" ref="R594:R620" si="404">J594+L594+N594+P594</f>
        <v>200</v>
      </c>
      <c r="S594" s="22">
        <f t="shared" ref="S594:S620" si="405">+M594+K594+O594+Q594</f>
        <v>6458.4</v>
      </c>
      <c r="T594" s="22">
        <f t="shared" ref="T594:T620" si="406">G594-R594</f>
        <v>0</v>
      </c>
      <c r="U594" s="85">
        <f t="shared" ref="U594:U620" si="407">I594-S594</f>
        <v>0</v>
      </c>
      <c r="V594">
        <v>0</v>
      </c>
    </row>
    <row r="595" spans="2:22" ht="24" x14ac:dyDescent="0.25">
      <c r="B595" s="69" t="s">
        <v>39</v>
      </c>
      <c r="C595" s="18" t="s">
        <v>1136</v>
      </c>
      <c r="D595" s="19" t="s">
        <v>1357</v>
      </c>
      <c r="E595" s="20" t="s">
        <v>1138</v>
      </c>
      <c r="F595" s="21" t="s">
        <v>75</v>
      </c>
      <c r="G595" s="22">
        <v>0</v>
      </c>
      <c r="H595" s="22">
        <v>40.93202630246094</v>
      </c>
      <c r="I595" s="22">
        <f t="shared" si="399"/>
        <v>0</v>
      </c>
      <c r="J595" s="22"/>
      <c r="K595" s="22">
        <f t="shared" si="400"/>
        <v>0</v>
      </c>
      <c r="L595" s="22">
        <v>0</v>
      </c>
      <c r="M595" s="22">
        <f t="shared" si="401"/>
        <v>0</v>
      </c>
      <c r="N595" s="22"/>
      <c r="O595" s="22">
        <f t="shared" si="402"/>
        <v>0</v>
      </c>
      <c r="P595" s="22"/>
      <c r="Q595" s="22">
        <f t="shared" si="403"/>
        <v>0</v>
      </c>
      <c r="R595" s="22">
        <f t="shared" si="404"/>
        <v>0</v>
      </c>
      <c r="S595" s="22">
        <f t="shared" si="405"/>
        <v>0</v>
      </c>
      <c r="T595" s="22">
        <f t="shared" si="406"/>
        <v>0</v>
      </c>
      <c r="U595" s="85">
        <f t="shared" si="407"/>
        <v>0</v>
      </c>
      <c r="V595">
        <v>0</v>
      </c>
    </row>
    <row r="596" spans="2:22" ht="24" x14ac:dyDescent="0.25">
      <c r="B596" s="69" t="s">
        <v>39</v>
      </c>
      <c r="C596" s="18" t="s">
        <v>1139</v>
      </c>
      <c r="D596" s="19" t="s">
        <v>1358</v>
      </c>
      <c r="E596" s="20" t="s">
        <v>1141</v>
      </c>
      <c r="F596" s="21" t="s">
        <v>75</v>
      </c>
      <c r="G596" s="22">
        <v>0</v>
      </c>
      <c r="H596" s="22">
        <v>51.516019978745064</v>
      </c>
      <c r="I596" s="22">
        <f t="shared" si="399"/>
        <v>0</v>
      </c>
      <c r="J596" s="22"/>
      <c r="K596" s="22">
        <f t="shared" si="400"/>
        <v>0</v>
      </c>
      <c r="L596" s="22">
        <v>0</v>
      </c>
      <c r="M596" s="22">
        <f t="shared" si="401"/>
        <v>0</v>
      </c>
      <c r="N596" s="22"/>
      <c r="O596" s="22">
        <f t="shared" si="402"/>
        <v>0</v>
      </c>
      <c r="P596" s="22"/>
      <c r="Q596" s="22">
        <f t="shared" si="403"/>
        <v>0</v>
      </c>
      <c r="R596" s="22">
        <f t="shared" si="404"/>
        <v>0</v>
      </c>
      <c r="S596" s="22">
        <f t="shared" si="405"/>
        <v>0</v>
      </c>
      <c r="T596" s="22">
        <f t="shared" si="406"/>
        <v>0</v>
      </c>
      <c r="U596" s="85">
        <f t="shared" si="407"/>
        <v>0</v>
      </c>
      <c r="V596">
        <v>0</v>
      </c>
    </row>
    <row r="597" spans="2:22" ht="24" x14ac:dyDescent="0.25">
      <c r="B597" s="69" t="s">
        <v>39</v>
      </c>
      <c r="C597" s="18" t="s">
        <v>1268</v>
      </c>
      <c r="D597" s="19" t="s">
        <v>1359</v>
      </c>
      <c r="E597" s="20" t="s">
        <v>1270</v>
      </c>
      <c r="F597" s="21" t="s">
        <v>75</v>
      </c>
      <c r="G597" s="22">
        <v>979.99986124640009</v>
      </c>
      <c r="H597" s="22">
        <v>14.304000202896475</v>
      </c>
      <c r="I597" s="22">
        <f t="shared" si="399"/>
        <v>14017.92</v>
      </c>
      <c r="J597" s="22"/>
      <c r="K597" s="22">
        <f t="shared" si="400"/>
        <v>0</v>
      </c>
      <c r="L597" s="22">
        <v>614.04</v>
      </c>
      <c r="M597" s="22">
        <f t="shared" si="401"/>
        <v>8783.23</v>
      </c>
      <c r="N597" s="22">
        <v>365.95986124640001</v>
      </c>
      <c r="O597" s="22">
        <f t="shared" si="402"/>
        <v>5234.6899999999996</v>
      </c>
      <c r="P597" s="22"/>
      <c r="Q597" s="22">
        <f t="shared" si="403"/>
        <v>0</v>
      </c>
      <c r="R597" s="22">
        <f t="shared" si="404"/>
        <v>979.99986124639997</v>
      </c>
      <c r="S597" s="22">
        <f t="shared" si="405"/>
        <v>14017.919999999998</v>
      </c>
      <c r="T597" s="22">
        <f t="shared" si="406"/>
        <v>0</v>
      </c>
      <c r="U597" s="85">
        <f t="shared" si="407"/>
        <v>0</v>
      </c>
      <c r="V597">
        <v>0</v>
      </c>
    </row>
    <row r="598" spans="2:22" ht="24" x14ac:dyDescent="0.25">
      <c r="B598" s="69" t="s">
        <v>39</v>
      </c>
      <c r="C598" s="18" t="s">
        <v>1360</v>
      </c>
      <c r="D598" s="19" t="s">
        <v>1361</v>
      </c>
      <c r="E598" s="20" t="s">
        <v>1362</v>
      </c>
      <c r="F598" s="21" t="s">
        <v>75</v>
      </c>
      <c r="G598" s="22">
        <v>1538.16</v>
      </c>
      <c r="H598" s="22">
        <v>32.784001151475536</v>
      </c>
      <c r="I598" s="22">
        <f t="shared" si="399"/>
        <v>50427.040000000001</v>
      </c>
      <c r="J598" s="22"/>
      <c r="K598" s="22">
        <f t="shared" si="400"/>
        <v>0</v>
      </c>
      <c r="L598" s="22">
        <v>1538.16</v>
      </c>
      <c r="M598" s="22">
        <f t="shared" si="401"/>
        <v>50427.040000000001</v>
      </c>
      <c r="N598" s="22"/>
      <c r="O598" s="22">
        <f t="shared" si="402"/>
        <v>0</v>
      </c>
      <c r="P598" s="22"/>
      <c r="Q598" s="22">
        <f t="shared" si="403"/>
        <v>0</v>
      </c>
      <c r="R598" s="22">
        <f t="shared" si="404"/>
        <v>1538.16</v>
      </c>
      <c r="S598" s="22">
        <f t="shared" si="405"/>
        <v>50427.040000000001</v>
      </c>
      <c r="T598" s="22">
        <f t="shared" si="406"/>
        <v>0</v>
      </c>
      <c r="U598" s="85">
        <f t="shared" si="407"/>
        <v>0</v>
      </c>
      <c r="V598">
        <v>0</v>
      </c>
    </row>
    <row r="599" spans="2:22" ht="24" x14ac:dyDescent="0.25">
      <c r="B599" s="69" t="s">
        <v>39</v>
      </c>
      <c r="C599" s="18" t="s">
        <v>1363</v>
      </c>
      <c r="D599" s="19" t="s">
        <v>1364</v>
      </c>
      <c r="E599" s="20" t="s">
        <v>1365</v>
      </c>
      <c r="F599" s="21" t="s">
        <v>75</v>
      </c>
      <c r="G599" s="22">
        <v>105.06</v>
      </c>
      <c r="H599" s="22">
        <v>26.97603458063546</v>
      </c>
      <c r="I599" s="22">
        <f t="shared" si="399"/>
        <v>2834.1</v>
      </c>
      <c r="J599" s="22"/>
      <c r="K599" s="22">
        <f t="shared" si="400"/>
        <v>0</v>
      </c>
      <c r="L599" s="22">
        <v>105.06</v>
      </c>
      <c r="M599" s="22">
        <f t="shared" si="401"/>
        <v>2834.1</v>
      </c>
      <c r="N599" s="22"/>
      <c r="O599" s="22">
        <f t="shared" si="402"/>
        <v>0</v>
      </c>
      <c r="P599" s="22"/>
      <c r="Q599" s="22">
        <f t="shared" si="403"/>
        <v>0</v>
      </c>
      <c r="R599" s="22">
        <f t="shared" si="404"/>
        <v>105.06</v>
      </c>
      <c r="S599" s="22">
        <f t="shared" si="405"/>
        <v>2834.1</v>
      </c>
      <c r="T599" s="22">
        <f t="shared" si="406"/>
        <v>0</v>
      </c>
      <c r="U599" s="85">
        <f t="shared" si="407"/>
        <v>0</v>
      </c>
      <c r="V599">
        <v>0</v>
      </c>
    </row>
    <row r="600" spans="2:22" ht="24" x14ac:dyDescent="0.25">
      <c r="B600" s="69" t="s">
        <v>39</v>
      </c>
      <c r="C600" s="18" t="s">
        <v>1271</v>
      </c>
      <c r="D600" s="19" t="s">
        <v>1366</v>
      </c>
      <c r="E600" s="20" t="s">
        <v>1273</v>
      </c>
      <c r="F600" s="21" t="s">
        <v>43</v>
      </c>
      <c r="G600" s="22">
        <v>500</v>
      </c>
      <c r="H600" s="22">
        <v>2.976</v>
      </c>
      <c r="I600" s="22">
        <f t="shared" si="399"/>
        <v>1488</v>
      </c>
      <c r="J600" s="22"/>
      <c r="K600" s="22">
        <f t="shared" si="400"/>
        <v>0</v>
      </c>
      <c r="L600" s="22">
        <v>400</v>
      </c>
      <c r="M600" s="22">
        <f t="shared" si="401"/>
        <v>1190.4000000000001</v>
      </c>
      <c r="N600" s="22">
        <v>100</v>
      </c>
      <c r="O600" s="22">
        <f t="shared" si="402"/>
        <v>297.60000000000002</v>
      </c>
      <c r="P600" s="22"/>
      <c r="Q600" s="22">
        <f t="shared" si="403"/>
        <v>0</v>
      </c>
      <c r="R600" s="22">
        <f t="shared" si="404"/>
        <v>500</v>
      </c>
      <c r="S600" s="22">
        <f t="shared" si="405"/>
        <v>1488</v>
      </c>
      <c r="T600" s="22">
        <f t="shared" si="406"/>
        <v>0</v>
      </c>
      <c r="U600" s="85">
        <f t="shared" si="407"/>
        <v>0</v>
      </c>
      <c r="V600">
        <v>0</v>
      </c>
    </row>
    <row r="601" spans="2:22" ht="24" x14ac:dyDescent="0.25">
      <c r="B601" s="69" t="s">
        <v>39</v>
      </c>
      <c r="C601" s="18" t="s">
        <v>1367</v>
      </c>
      <c r="D601" s="19" t="s">
        <v>1368</v>
      </c>
      <c r="E601" s="44" t="s">
        <v>1369</v>
      </c>
      <c r="F601" s="45" t="s">
        <v>43</v>
      </c>
      <c r="G601" s="22">
        <v>95</v>
      </c>
      <c r="H601" s="22">
        <v>4.5720000000000001</v>
      </c>
      <c r="I601" s="22">
        <f t="shared" si="399"/>
        <v>434.34</v>
      </c>
      <c r="J601" s="22"/>
      <c r="K601" s="22">
        <f t="shared" si="400"/>
        <v>0</v>
      </c>
      <c r="L601" s="22">
        <v>80</v>
      </c>
      <c r="M601" s="22">
        <f t="shared" si="401"/>
        <v>365.76</v>
      </c>
      <c r="N601" s="22">
        <v>15</v>
      </c>
      <c r="O601" s="22">
        <f t="shared" si="402"/>
        <v>68.58</v>
      </c>
      <c r="P601" s="22"/>
      <c r="Q601" s="22">
        <f t="shared" si="403"/>
        <v>0</v>
      </c>
      <c r="R601" s="22">
        <f t="shared" si="404"/>
        <v>95</v>
      </c>
      <c r="S601" s="22">
        <f t="shared" si="405"/>
        <v>434.34</v>
      </c>
      <c r="T601" s="22">
        <f t="shared" si="406"/>
        <v>0</v>
      </c>
      <c r="U601" s="85">
        <f t="shared" si="407"/>
        <v>0</v>
      </c>
      <c r="V601">
        <v>0</v>
      </c>
    </row>
    <row r="602" spans="2:22" ht="24" x14ac:dyDescent="0.25">
      <c r="B602" s="69" t="s">
        <v>39</v>
      </c>
      <c r="C602" s="18" t="s">
        <v>1370</v>
      </c>
      <c r="D602" s="19" t="s">
        <v>1371</v>
      </c>
      <c r="E602" s="44" t="s">
        <v>1372</v>
      </c>
      <c r="F602" s="45" t="s">
        <v>43</v>
      </c>
      <c r="G602" s="22">
        <v>70</v>
      </c>
      <c r="H602" s="22">
        <v>6.72</v>
      </c>
      <c r="I602" s="22">
        <f t="shared" si="399"/>
        <v>470.4</v>
      </c>
      <c r="J602" s="22"/>
      <c r="K602" s="22">
        <f t="shared" si="400"/>
        <v>0</v>
      </c>
      <c r="L602" s="22">
        <v>60</v>
      </c>
      <c r="M602" s="22">
        <f t="shared" si="401"/>
        <v>403.2</v>
      </c>
      <c r="N602" s="22">
        <v>10</v>
      </c>
      <c r="O602" s="22">
        <f t="shared" si="402"/>
        <v>67.2</v>
      </c>
      <c r="P602" s="22"/>
      <c r="Q602" s="22">
        <f t="shared" si="403"/>
        <v>0</v>
      </c>
      <c r="R602" s="22">
        <f t="shared" si="404"/>
        <v>70</v>
      </c>
      <c r="S602" s="22">
        <f t="shared" si="405"/>
        <v>470.4</v>
      </c>
      <c r="T602" s="22">
        <f t="shared" si="406"/>
        <v>0</v>
      </c>
      <c r="U602" s="85">
        <f t="shared" si="407"/>
        <v>0</v>
      </c>
      <c r="V602">
        <v>0</v>
      </c>
    </row>
    <row r="603" spans="2:22" ht="24" x14ac:dyDescent="0.25">
      <c r="B603" s="69" t="s">
        <v>39</v>
      </c>
      <c r="C603" s="18" t="s">
        <v>1274</v>
      </c>
      <c r="D603" s="19" t="s">
        <v>1373</v>
      </c>
      <c r="E603" s="20" t="s">
        <v>1276</v>
      </c>
      <c r="F603" s="21" t="s">
        <v>43</v>
      </c>
      <c r="G603" s="22">
        <v>400</v>
      </c>
      <c r="H603" s="22">
        <v>8.4719999999999995</v>
      </c>
      <c r="I603" s="22">
        <f t="shared" si="399"/>
        <v>3388.8</v>
      </c>
      <c r="J603" s="22"/>
      <c r="K603" s="22">
        <f t="shared" si="400"/>
        <v>0</v>
      </c>
      <c r="L603" s="22">
        <v>300</v>
      </c>
      <c r="M603" s="22">
        <f t="shared" si="401"/>
        <v>2541.6</v>
      </c>
      <c r="N603" s="22">
        <v>100</v>
      </c>
      <c r="O603" s="22">
        <f t="shared" si="402"/>
        <v>847.2</v>
      </c>
      <c r="P603" s="22"/>
      <c r="Q603" s="22">
        <f t="shared" si="403"/>
        <v>0</v>
      </c>
      <c r="R603" s="22">
        <f t="shared" si="404"/>
        <v>400</v>
      </c>
      <c r="S603" s="22">
        <f t="shared" si="405"/>
        <v>3388.8</v>
      </c>
      <c r="T603" s="22">
        <f t="shared" si="406"/>
        <v>0</v>
      </c>
      <c r="U603" s="85">
        <f t="shared" si="407"/>
        <v>0</v>
      </c>
      <c r="V603">
        <v>0</v>
      </c>
    </row>
    <row r="604" spans="2:22" ht="24" x14ac:dyDescent="0.25">
      <c r="B604" s="69" t="s">
        <v>39</v>
      </c>
      <c r="C604" s="18" t="s">
        <v>1374</v>
      </c>
      <c r="D604" s="19" t="s">
        <v>1375</v>
      </c>
      <c r="E604" s="20" t="s">
        <v>1376</v>
      </c>
      <c r="F604" s="21" t="s">
        <v>43</v>
      </c>
      <c r="G604" s="22">
        <v>40</v>
      </c>
      <c r="H604" s="22">
        <v>11.712000000000002</v>
      </c>
      <c r="I604" s="22">
        <f t="shared" si="399"/>
        <v>468.48</v>
      </c>
      <c r="J604" s="22"/>
      <c r="K604" s="22">
        <f t="shared" si="400"/>
        <v>0</v>
      </c>
      <c r="L604" s="22">
        <v>40</v>
      </c>
      <c r="M604" s="22">
        <f t="shared" si="401"/>
        <v>468.48</v>
      </c>
      <c r="N604" s="22"/>
      <c r="O604" s="22">
        <f t="shared" si="402"/>
        <v>0</v>
      </c>
      <c r="P604" s="22"/>
      <c r="Q604" s="22">
        <f t="shared" si="403"/>
        <v>0</v>
      </c>
      <c r="R604" s="22">
        <f t="shared" si="404"/>
        <v>40</v>
      </c>
      <c r="S604" s="22">
        <f t="shared" si="405"/>
        <v>468.48</v>
      </c>
      <c r="T604" s="22">
        <f t="shared" si="406"/>
        <v>0</v>
      </c>
      <c r="U604" s="85">
        <f t="shared" si="407"/>
        <v>0</v>
      </c>
      <c r="V604">
        <v>0</v>
      </c>
    </row>
    <row r="605" spans="2:22" ht="24" x14ac:dyDescent="0.25">
      <c r="B605" s="69" t="s">
        <v>39</v>
      </c>
      <c r="C605" s="18" t="s">
        <v>1377</v>
      </c>
      <c r="D605" s="19" t="s">
        <v>1378</v>
      </c>
      <c r="E605" s="20" t="s">
        <v>1379</v>
      </c>
      <c r="F605" s="21" t="s">
        <v>43</v>
      </c>
      <c r="G605" s="22">
        <v>20</v>
      </c>
      <c r="H605" s="22">
        <v>15.984000000000002</v>
      </c>
      <c r="I605" s="22">
        <f t="shared" si="399"/>
        <v>319.68</v>
      </c>
      <c r="J605" s="22"/>
      <c r="K605" s="22">
        <f t="shared" si="400"/>
        <v>0</v>
      </c>
      <c r="L605" s="22">
        <v>18</v>
      </c>
      <c r="M605" s="22">
        <f t="shared" si="401"/>
        <v>287.70999999999998</v>
      </c>
      <c r="N605" s="22">
        <v>2</v>
      </c>
      <c r="O605" s="22">
        <f t="shared" si="402"/>
        <v>31.97</v>
      </c>
      <c r="P605" s="22"/>
      <c r="Q605" s="22">
        <f t="shared" si="403"/>
        <v>0</v>
      </c>
      <c r="R605" s="22">
        <f t="shared" si="404"/>
        <v>20</v>
      </c>
      <c r="S605" s="22">
        <f t="shared" si="405"/>
        <v>319.67999999999995</v>
      </c>
      <c r="T605" s="22">
        <f t="shared" si="406"/>
        <v>0</v>
      </c>
      <c r="U605" s="85">
        <f t="shared" si="407"/>
        <v>0</v>
      </c>
      <c r="V605">
        <v>0</v>
      </c>
    </row>
    <row r="606" spans="2:22" ht="24" x14ac:dyDescent="0.25">
      <c r="B606" s="69" t="s">
        <v>39</v>
      </c>
      <c r="C606" s="18" t="s">
        <v>1303</v>
      </c>
      <c r="D606" s="19" t="s">
        <v>1380</v>
      </c>
      <c r="E606" s="20" t="s">
        <v>1305</v>
      </c>
      <c r="F606" s="21" t="s">
        <v>43</v>
      </c>
      <c r="G606" s="22">
        <v>144</v>
      </c>
      <c r="H606" s="22">
        <v>10.620000000000001</v>
      </c>
      <c r="I606" s="22">
        <f t="shared" si="399"/>
        <v>1529.28</v>
      </c>
      <c r="J606" s="22"/>
      <c r="K606" s="22">
        <f t="shared" si="400"/>
        <v>0</v>
      </c>
      <c r="L606" s="22">
        <v>88</v>
      </c>
      <c r="M606" s="22">
        <f t="shared" si="401"/>
        <v>934.56</v>
      </c>
      <c r="N606" s="22">
        <v>56</v>
      </c>
      <c r="O606" s="22">
        <f t="shared" si="402"/>
        <v>594.72</v>
      </c>
      <c r="P606" s="22"/>
      <c r="Q606" s="22">
        <f t="shared" si="403"/>
        <v>0</v>
      </c>
      <c r="R606" s="22">
        <f t="shared" si="404"/>
        <v>144</v>
      </c>
      <c r="S606" s="22">
        <f t="shared" si="405"/>
        <v>1529.28</v>
      </c>
      <c r="T606" s="22">
        <f t="shared" si="406"/>
        <v>0</v>
      </c>
      <c r="U606" s="85">
        <f t="shared" si="407"/>
        <v>0</v>
      </c>
      <c r="V606">
        <v>0</v>
      </c>
    </row>
    <row r="607" spans="2:22" ht="24" x14ac:dyDescent="0.25">
      <c r="B607" s="69" t="s">
        <v>39</v>
      </c>
      <c r="C607" s="18" t="s">
        <v>1381</v>
      </c>
      <c r="D607" s="19" t="s">
        <v>1382</v>
      </c>
      <c r="E607" s="20" t="s">
        <v>1383</v>
      </c>
      <c r="F607" s="21" t="s">
        <v>43</v>
      </c>
      <c r="G607" s="22">
        <v>300</v>
      </c>
      <c r="H607" s="22">
        <v>13.416</v>
      </c>
      <c r="I607" s="22">
        <f t="shared" si="399"/>
        <v>4024.8</v>
      </c>
      <c r="J607" s="22"/>
      <c r="K607" s="22">
        <f t="shared" si="400"/>
        <v>0</v>
      </c>
      <c r="L607" s="22">
        <v>50</v>
      </c>
      <c r="M607" s="22">
        <f t="shared" si="401"/>
        <v>670.8</v>
      </c>
      <c r="N607" s="22">
        <v>250</v>
      </c>
      <c r="O607" s="22">
        <f t="shared" si="402"/>
        <v>3354</v>
      </c>
      <c r="P607" s="22"/>
      <c r="Q607" s="22">
        <f t="shared" si="403"/>
        <v>0</v>
      </c>
      <c r="R607" s="22">
        <f t="shared" si="404"/>
        <v>300</v>
      </c>
      <c r="S607" s="22">
        <f t="shared" si="405"/>
        <v>4024.8</v>
      </c>
      <c r="T607" s="22">
        <f t="shared" si="406"/>
        <v>0</v>
      </c>
      <c r="U607" s="85">
        <f t="shared" si="407"/>
        <v>0</v>
      </c>
      <c r="V607">
        <v>0</v>
      </c>
    </row>
    <row r="608" spans="2:22" ht="24" x14ac:dyDescent="0.25">
      <c r="B608" s="69" t="s">
        <v>39</v>
      </c>
      <c r="C608" s="18" t="s">
        <v>1160</v>
      </c>
      <c r="D608" s="19" t="s">
        <v>1384</v>
      </c>
      <c r="E608" s="20" t="s">
        <v>1162</v>
      </c>
      <c r="F608" s="21" t="s">
        <v>43</v>
      </c>
      <c r="G608" s="22">
        <v>4</v>
      </c>
      <c r="H608" s="22">
        <v>34.200000000000003</v>
      </c>
      <c r="I608" s="22">
        <f t="shared" si="399"/>
        <v>136.80000000000001</v>
      </c>
      <c r="J608" s="22"/>
      <c r="K608" s="22">
        <f t="shared" si="400"/>
        <v>0</v>
      </c>
      <c r="L608" s="22">
        <v>4</v>
      </c>
      <c r="M608" s="22">
        <f t="shared" si="401"/>
        <v>136.80000000000001</v>
      </c>
      <c r="N608" s="22"/>
      <c r="O608" s="22">
        <f t="shared" si="402"/>
        <v>0</v>
      </c>
      <c r="P608" s="22"/>
      <c r="Q608" s="22">
        <f t="shared" si="403"/>
        <v>0</v>
      </c>
      <c r="R608" s="22">
        <f t="shared" si="404"/>
        <v>4</v>
      </c>
      <c r="S608" s="22">
        <f t="shared" si="405"/>
        <v>136.80000000000001</v>
      </c>
      <c r="T608" s="22">
        <f t="shared" si="406"/>
        <v>0</v>
      </c>
      <c r="U608" s="85">
        <f t="shared" si="407"/>
        <v>0</v>
      </c>
      <c r="V608">
        <v>0</v>
      </c>
    </row>
    <row r="609" spans="2:22" ht="24" x14ac:dyDescent="0.25">
      <c r="B609" s="69" t="s">
        <v>39</v>
      </c>
      <c r="C609" s="18" t="s">
        <v>1163</v>
      </c>
      <c r="D609" s="19" t="s">
        <v>1385</v>
      </c>
      <c r="E609" s="20" t="s">
        <v>1165</v>
      </c>
      <c r="F609" s="21" t="s">
        <v>43</v>
      </c>
      <c r="G609" s="22">
        <v>1</v>
      </c>
      <c r="H609" s="22">
        <v>99.48</v>
      </c>
      <c r="I609" s="22">
        <f t="shared" si="399"/>
        <v>99.48</v>
      </c>
      <c r="J609" s="22"/>
      <c r="K609" s="22">
        <f t="shared" si="400"/>
        <v>0</v>
      </c>
      <c r="L609" s="22">
        <v>1</v>
      </c>
      <c r="M609" s="22">
        <f t="shared" si="401"/>
        <v>99.48</v>
      </c>
      <c r="N609" s="22"/>
      <c r="O609" s="22">
        <f t="shared" si="402"/>
        <v>0</v>
      </c>
      <c r="P609" s="22"/>
      <c r="Q609" s="22">
        <f t="shared" si="403"/>
        <v>0</v>
      </c>
      <c r="R609" s="22">
        <f t="shared" si="404"/>
        <v>1</v>
      </c>
      <c r="S609" s="22">
        <f t="shared" si="405"/>
        <v>99.48</v>
      </c>
      <c r="T609" s="22">
        <f t="shared" si="406"/>
        <v>0</v>
      </c>
      <c r="U609" s="85">
        <f t="shared" si="407"/>
        <v>0</v>
      </c>
      <c r="V609">
        <v>0</v>
      </c>
    </row>
    <row r="610" spans="2:22" ht="24" x14ac:dyDescent="0.25">
      <c r="B610" s="69" t="s">
        <v>39</v>
      </c>
      <c r="C610" s="18" t="s">
        <v>1157</v>
      </c>
      <c r="D610" s="19" t="s">
        <v>1386</v>
      </c>
      <c r="E610" s="20" t="s">
        <v>1159</v>
      </c>
      <c r="F610" s="21" t="s">
        <v>43</v>
      </c>
      <c r="G610" s="22">
        <v>1</v>
      </c>
      <c r="H610" s="22">
        <v>60.588000000000001</v>
      </c>
      <c r="I610" s="22">
        <f t="shared" si="399"/>
        <v>60.59</v>
      </c>
      <c r="J610" s="22"/>
      <c r="K610" s="22">
        <f t="shared" si="400"/>
        <v>0</v>
      </c>
      <c r="L610" s="22">
        <v>1</v>
      </c>
      <c r="M610" s="22">
        <f t="shared" si="401"/>
        <v>60.59</v>
      </c>
      <c r="N610" s="22"/>
      <c r="O610" s="22">
        <f t="shared" si="402"/>
        <v>0</v>
      </c>
      <c r="P610" s="22"/>
      <c r="Q610" s="22">
        <f t="shared" si="403"/>
        <v>0</v>
      </c>
      <c r="R610" s="22">
        <f t="shared" si="404"/>
        <v>1</v>
      </c>
      <c r="S610" s="22">
        <f t="shared" si="405"/>
        <v>60.59</v>
      </c>
      <c r="T610" s="22">
        <f t="shared" si="406"/>
        <v>0</v>
      </c>
      <c r="U610" s="85">
        <f t="shared" si="407"/>
        <v>0</v>
      </c>
      <c r="V610">
        <v>0</v>
      </c>
    </row>
    <row r="611" spans="2:22" ht="24" x14ac:dyDescent="0.25">
      <c r="B611" s="69" t="s">
        <v>39</v>
      </c>
      <c r="C611" s="18" t="s">
        <v>1160</v>
      </c>
      <c r="D611" s="19" t="s">
        <v>1387</v>
      </c>
      <c r="E611" s="20" t="s">
        <v>1162</v>
      </c>
      <c r="F611" s="21" t="s">
        <v>43</v>
      </c>
      <c r="G611" s="22">
        <v>20</v>
      </c>
      <c r="H611" s="22">
        <v>34.200000000000003</v>
      </c>
      <c r="I611" s="22">
        <f t="shared" si="399"/>
        <v>684</v>
      </c>
      <c r="J611" s="22"/>
      <c r="K611" s="22">
        <f t="shared" si="400"/>
        <v>0</v>
      </c>
      <c r="L611" s="22">
        <v>0</v>
      </c>
      <c r="M611" s="22">
        <f t="shared" si="401"/>
        <v>0</v>
      </c>
      <c r="N611" s="22">
        <v>20</v>
      </c>
      <c r="O611" s="22">
        <f t="shared" si="402"/>
        <v>684</v>
      </c>
      <c r="P611" s="22"/>
      <c r="Q611" s="22">
        <f t="shared" si="403"/>
        <v>0</v>
      </c>
      <c r="R611" s="22">
        <f t="shared" si="404"/>
        <v>20</v>
      </c>
      <c r="S611" s="22">
        <f t="shared" si="405"/>
        <v>684</v>
      </c>
      <c r="T611" s="22">
        <f t="shared" si="406"/>
        <v>0</v>
      </c>
      <c r="U611" s="85">
        <f t="shared" si="407"/>
        <v>0</v>
      </c>
      <c r="V611">
        <v>0</v>
      </c>
    </row>
    <row r="612" spans="2:22" ht="24" x14ac:dyDescent="0.25">
      <c r="B612" s="69" t="s">
        <v>39</v>
      </c>
      <c r="C612" s="18" t="s">
        <v>1308</v>
      </c>
      <c r="D612" s="19" t="s">
        <v>1388</v>
      </c>
      <c r="E612" s="20" t="s">
        <v>1310</v>
      </c>
      <c r="F612" s="21" t="s">
        <v>75</v>
      </c>
      <c r="G612" s="22">
        <v>11297.113799999999</v>
      </c>
      <c r="H612" s="22">
        <v>7.3</v>
      </c>
      <c r="I612" s="22">
        <f t="shared" si="399"/>
        <v>82468.929999999993</v>
      </c>
      <c r="J612" s="22"/>
      <c r="K612" s="22">
        <f t="shared" si="400"/>
        <v>0</v>
      </c>
      <c r="L612" s="22">
        <v>9182.1929999999993</v>
      </c>
      <c r="M612" s="22">
        <f t="shared" si="401"/>
        <v>67030.009999999995</v>
      </c>
      <c r="N612" s="22">
        <v>2114.9207999999999</v>
      </c>
      <c r="O612" s="22">
        <f t="shared" si="402"/>
        <v>15438.92</v>
      </c>
      <c r="P612" s="22"/>
      <c r="Q612" s="22">
        <f t="shared" si="403"/>
        <v>0</v>
      </c>
      <c r="R612" s="22">
        <f t="shared" si="404"/>
        <v>11297.113799999999</v>
      </c>
      <c r="S612" s="22">
        <f t="shared" si="405"/>
        <v>82468.929999999993</v>
      </c>
      <c r="T612" s="22">
        <f t="shared" si="406"/>
        <v>0</v>
      </c>
      <c r="U612" s="85">
        <f t="shared" si="407"/>
        <v>0</v>
      </c>
      <c r="V612">
        <v>0</v>
      </c>
    </row>
    <row r="613" spans="2:22" ht="24" x14ac:dyDescent="0.25">
      <c r="B613" s="69" t="s">
        <v>39</v>
      </c>
      <c r="C613" s="18" t="s">
        <v>1195</v>
      </c>
      <c r="D613" s="19" t="s">
        <v>1389</v>
      </c>
      <c r="E613" s="20" t="s">
        <v>1197</v>
      </c>
      <c r="F613" s="21" t="s">
        <v>75</v>
      </c>
      <c r="G613" s="22">
        <v>2148.5016000000001</v>
      </c>
      <c r="H613" s="22">
        <v>10.511998396063698</v>
      </c>
      <c r="I613" s="22">
        <f t="shared" si="399"/>
        <v>22585.05</v>
      </c>
      <c r="J613" s="22"/>
      <c r="K613" s="22">
        <f t="shared" si="400"/>
        <v>0</v>
      </c>
      <c r="L613" s="22">
        <v>0</v>
      </c>
      <c r="M613" s="22">
        <f t="shared" si="401"/>
        <v>0</v>
      </c>
      <c r="N613" s="22">
        <v>2148.5016000000001</v>
      </c>
      <c r="O613" s="22">
        <f t="shared" si="402"/>
        <v>22585.05</v>
      </c>
      <c r="P613" s="22"/>
      <c r="Q613" s="22">
        <f t="shared" si="403"/>
        <v>0</v>
      </c>
      <c r="R613" s="22">
        <f t="shared" si="404"/>
        <v>2148.5016000000001</v>
      </c>
      <c r="S613" s="22">
        <f t="shared" si="405"/>
        <v>22585.05</v>
      </c>
      <c r="T613" s="22">
        <f t="shared" si="406"/>
        <v>0</v>
      </c>
      <c r="U613" s="85">
        <f t="shared" si="407"/>
        <v>0</v>
      </c>
      <c r="V613">
        <v>0</v>
      </c>
    </row>
    <row r="614" spans="2:22" ht="24" x14ac:dyDescent="0.25">
      <c r="B614" s="69" t="s">
        <v>39</v>
      </c>
      <c r="C614" s="18" t="s">
        <v>1198</v>
      </c>
      <c r="D614" s="19" t="s">
        <v>1390</v>
      </c>
      <c r="E614" s="20" t="s">
        <v>1200</v>
      </c>
      <c r="F614" s="21" t="s">
        <v>75</v>
      </c>
      <c r="G614" s="22">
        <v>976.71008000000006</v>
      </c>
      <c r="H614" s="22">
        <v>11.843996490690607</v>
      </c>
      <c r="I614" s="22">
        <f t="shared" si="399"/>
        <v>11568.15</v>
      </c>
      <c r="J614" s="22"/>
      <c r="K614" s="22">
        <f t="shared" si="400"/>
        <v>0</v>
      </c>
      <c r="L614" s="22">
        <v>413.1</v>
      </c>
      <c r="M614" s="22">
        <f t="shared" si="401"/>
        <v>4892.75</v>
      </c>
      <c r="N614" s="22">
        <v>563.61008000000004</v>
      </c>
      <c r="O614" s="22">
        <f t="shared" si="402"/>
        <v>6675.4</v>
      </c>
      <c r="P614" s="22"/>
      <c r="Q614" s="22">
        <f t="shared" si="403"/>
        <v>0</v>
      </c>
      <c r="R614" s="22">
        <f t="shared" si="404"/>
        <v>976.71008000000006</v>
      </c>
      <c r="S614" s="22">
        <f t="shared" si="405"/>
        <v>11568.15</v>
      </c>
      <c r="T614" s="22">
        <f t="shared" si="406"/>
        <v>0</v>
      </c>
      <c r="U614" s="85">
        <f t="shared" si="407"/>
        <v>0</v>
      </c>
      <c r="V614">
        <v>0</v>
      </c>
    </row>
    <row r="615" spans="2:22" ht="24" x14ac:dyDescent="0.25">
      <c r="B615" s="69" t="s">
        <v>39</v>
      </c>
      <c r="C615" s="18" t="s">
        <v>1326</v>
      </c>
      <c r="D615" s="19" t="s">
        <v>1391</v>
      </c>
      <c r="E615" s="20" t="s">
        <v>1328</v>
      </c>
      <c r="F615" s="21" t="s">
        <v>43</v>
      </c>
      <c r="G615" s="22">
        <v>55</v>
      </c>
      <c r="H615" s="22">
        <v>30.611999999999998</v>
      </c>
      <c r="I615" s="22">
        <f t="shared" si="399"/>
        <v>1683.66</v>
      </c>
      <c r="J615" s="22"/>
      <c r="K615" s="22">
        <f t="shared" si="400"/>
        <v>0</v>
      </c>
      <c r="L615" s="22">
        <v>40</v>
      </c>
      <c r="M615" s="22">
        <f t="shared" si="401"/>
        <v>1224.48</v>
      </c>
      <c r="N615" s="22">
        <v>15</v>
      </c>
      <c r="O615" s="22">
        <f t="shared" si="402"/>
        <v>459.18</v>
      </c>
      <c r="P615" s="22"/>
      <c r="Q615" s="22">
        <f t="shared" si="403"/>
        <v>0</v>
      </c>
      <c r="R615" s="22">
        <f t="shared" si="404"/>
        <v>55</v>
      </c>
      <c r="S615" s="22">
        <f t="shared" si="405"/>
        <v>1683.66</v>
      </c>
      <c r="T615" s="22">
        <f t="shared" si="406"/>
        <v>0</v>
      </c>
      <c r="U615" s="85">
        <f t="shared" si="407"/>
        <v>0</v>
      </c>
      <c r="V615">
        <v>0</v>
      </c>
    </row>
    <row r="616" spans="2:22" ht="24" x14ac:dyDescent="0.25">
      <c r="B616" s="69" t="s">
        <v>39</v>
      </c>
      <c r="C616" s="18" t="s">
        <v>1329</v>
      </c>
      <c r="D616" s="19" t="s">
        <v>1392</v>
      </c>
      <c r="E616" s="20" t="s">
        <v>1331</v>
      </c>
      <c r="F616" s="21" t="s">
        <v>43</v>
      </c>
      <c r="G616" s="22">
        <v>18</v>
      </c>
      <c r="H616" s="22">
        <v>41.580000000000005</v>
      </c>
      <c r="I616" s="22">
        <f t="shared" si="399"/>
        <v>748.44</v>
      </c>
      <c r="J616" s="22"/>
      <c r="K616" s="22">
        <f t="shared" si="400"/>
        <v>0</v>
      </c>
      <c r="L616" s="22">
        <v>10</v>
      </c>
      <c r="M616" s="22">
        <f t="shared" si="401"/>
        <v>415.8</v>
      </c>
      <c r="N616" s="22">
        <v>8</v>
      </c>
      <c r="O616" s="22">
        <f t="shared" si="402"/>
        <v>332.64</v>
      </c>
      <c r="P616" s="22"/>
      <c r="Q616" s="22">
        <f t="shared" si="403"/>
        <v>0</v>
      </c>
      <c r="R616" s="22">
        <f t="shared" si="404"/>
        <v>18</v>
      </c>
      <c r="S616" s="22">
        <f t="shared" si="405"/>
        <v>748.44</v>
      </c>
      <c r="T616" s="22">
        <f t="shared" si="406"/>
        <v>0</v>
      </c>
      <c r="U616" s="85">
        <f t="shared" si="407"/>
        <v>0</v>
      </c>
      <c r="V616">
        <v>0</v>
      </c>
    </row>
    <row r="617" spans="2:22" ht="24" x14ac:dyDescent="0.25">
      <c r="B617" s="69" t="s">
        <v>39</v>
      </c>
      <c r="C617" s="18" t="s">
        <v>1393</v>
      </c>
      <c r="D617" s="19" t="s">
        <v>1394</v>
      </c>
      <c r="E617" s="20" t="s">
        <v>1395</v>
      </c>
      <c r="F617" s="21" t="s">
        <v>43</v>
      </c>
      <c r="G617" s="22">
        <v>13</v>
      </c>
      <c r="H617" s="22">
        <v>60.756000000000007</v>
      </c>
      <c r="I617" s="22">
        <f t="shared" si="399"/>
        <v>789.83</v>
      </c>
      <c r="J617" s="22"/>
      <c r="K617" s="22">
        <f t="shared" si="400"/>
        <v>0</v>
      </c>
      <c r="L617" s="22">
        <v>7</v>
      </c>
      <c r="M617" s="22">
        <f t="shared" si="401"/>
        <v>425.29</v>
      </c>
      <c r="N617" s="22">
        <v>6</v>
      </c>
      <c r="O617" s="22">
        <f t="shared" si="402"/>
        <v>364.54</v>
      </c>
      <c r="P617" s="22"/>
      <c r="Q617" s="22">
        <f t="shared" si="403"/>
        <v>0</v>
      </c>
      <c r="R617" s="22">
        <f t="shared" si="404"/>
        <v>13</v>
      </c>
      <c r="S617" s="22">
        <f t="shared" si="405"/>
        <v>789.83</v>
      </c>
      <c r="T617" s="22">
        <f t="shared" si="406"/>
        <v>0</v>
      </c>
      <c r="U617" s="85">
        <f t="shared" si="407"/>
        <v>0</v>
      </c>
      <c r="V617">
        <v>0</v>
      </c>
    </row>
    <row r="618" spans="2:22" ht="24" x14ac:dyDescent="0.25">
      <c r="B618" s="69" t="s">
        <v>39</v>
      </c>
      <c r="C618" s="18" t="s">
        <v>1179</v>
      </c>
      <c r="D618" s="19" t="s">
        <v>1396</v>
      </c>
      <c r="E618" s="20" t="s">
        <v>1181</v>
      </c>
      <c r="F618" s="21" t="s">
        <v>75</v>
      </c>
      <c r="G618" s="22">
        <v>40.800000000000011</v>
      </c>
      <c r="H618" s="22">
        <v>177.86399627045816</v>
      </c>
      <c r="I618" s="22">
        <f t="shared" si="399"/>
        <v>7256.85</v>
      </c>
      <c r="J618" s="22"/>
      <c r="K618" s="22">
        <f t="shared" si="400"/>
        <v>0</v>
      </c>
      <c r="L618" s="22">
        <v>40.799999999999997</v>
      </c>
      <c r="M618" s="22">
        <f t="shared" si="401"/>
        <v>7256.85</v>
      </c>
      <c r="N618" s="22"/>
      <c r="O618" s="22">
        <f t="shared" si="402"/>
        <v>0</v>
      </c>
      <c r="P618" s="22"/>
      <c r="Q618" s="22">
        <f t="shared" si="403"/>
        <v>0</v>
      </c>
      <c r="R618" s="22">
        <f t="shared" si="404"/>
        <v>40.799999999999997</v>
      </c>
      <c r="S618" s="22">
        <f t="shared" si="405"/>
        <v>7256.85</v>
      </c>
      <c r="T618" s="22">
        <f t="shared" si="406"/>
        <v>0</v>
      </c>
      <c r="U618" s="85">
        <f t="shared" si="407"/>
        <v>0</v>
      </c>
      <c r="V618">
        <v>0</v>
      </c>
    </row>
    <row r="619" spans="2:22" ht="24" x14ac:dyDescent="0.25">
      <c r="B619" s="69" t="s">
        <v>39</v>
      </c>
      <c r="C619" s="18" t="s">
        <v>1397</v>
      </c>
      <c r="D619" s="19" t="s">
        <v>1398</v>
      </c>
      <c r="E619" s="44" t="s">
        <v>1399</v>
      </c>
      <c r="F619" s="45" t="s">
        <v>43</v>
      </c>
      <c r="G619" s="22">
        <v>10</v>
      </c>
      <c r="H619" s="22">
        <v>72.012</v>
      </c>
      <c r="I619" s="22">
        <f t="shared" si="399"/>
        <v>720.12</v>
      </c>
      <c r="J619" s="22"/>
      <c r="K619" s="22">
        <f t="shared" si="400"/>
        <v>0</v>
      </c>
      <c r="L619" s="22">
        <v>10</v>
      </c>
      <c r="M619" s="22">
        <f t="shared" si="401"/>
        <v>720.12</v>
      </c>
      <c r="N619" s="22"/>
      <c r="O619" s="22">
        <f t="shared" si="402"/>
        <v>0</v>
      </c>
      <c r="P619" s="22"/>
      <c r="Q619" s="22">
        <f t="shared" si="403"/>
        <v>0</v>
      </c>
      <c r="R619" s="22">
        <f t="shared" si="404"/>
        <v>10</v>
      </c>
      <c r="S619" s="22">
        <f t="shared" si="405"/>
        <v>720.12</v>
      </c>
      <c r="T619" s="22">
        <f t="shared" si="406"/>
        <v>0</v>
      </c>
      <c r="U619" s="85">
        <f t="shared" si="407"/>
        <v>0</v>
      </c>
      <c r="V619">
        <v>0</v>
      </c>
    </row>
    <row r="620" spans="2:22" ht="24" x14ac:dyDescent="0.25">
      <c r="B620" s="69" t="s">
        <v>39</v>
      </c>
      <c r="C620" s="18" t="s">
        <v>1185</v>
      </c>
      <c r="D620" s="19" t="s">
        <v>1400</v>
      </c>
      <c r="E620" s="20" t="s">
        <v>1187</v>
      </c>
      <c r="F620" s="21" t="s">
        <v>43</v>
      </c>
      <c r="G620" s="22">
        <v>140</v>
      </c>
      <c r="H620" s="22">
        <v>8.604000000000001</v>
      </c>
      <c r="I620" s="22">
        <f t="shared" si="399"/>
        <v>1204.56</v>
      </c>
      <c r="J620" s="22"/>
      <c r="K620" s="22">
        <f t="shared" si="400"/>
        <v>0</v>
      </c>
      <c r="L620" s="22">
        <v>140</v>
      </c>
      <c r="M620" s="22">
        <f t="shared" si="401"/>
        <v>1204.56</v>
      </c>
      <c r="N620" s="22"/>
      <c r="O620" s="22">
        <f t="shared" si="402"/>
        <v>0</v>
      </c>
      <c r="P620" s="22"/>
      <c r="Q620" s="22">
        <f t="shared" si="403"/>
        <v>0</v>
      </c>
      <c r="R620" s="22">
        <f t="shared" si="404"/>
        <v>140</v>
      </c>
      <c r="S620" s="22">
        <f t="shared" si="405"/>
        <v>1204.56</v>
      </c>
      <c r="T620" s="22">
        <f t="shared" si="406"/>
        <v>0</v>
      </c>
      <c r="U620" s="85">
        <f t="shared" si="407"/>
        <v>0</v>
      </c>
      <c r="V620">
        <v>0</v>
      </c>
    </row>
    <row r="621" spans="2:22" x14ac:dyDescent="0.25">
      <c r="B621" s="70"/>
      <c r="C621" s="23"/>
      <c r="D621" s="24" t="s">
        <v>1401</v>
      </c>
      <c r="E621" s="28" t="s">
        <v>1402</v>
      </c>
      <c r="F621" s="29"/>
      <c r="G621" s="46">
        <v>0</v>
      </c>
      <c r="H621" s="27"/>
      <c r="I621" s="27">
        <f>SUBTOTAL(9,I622:I647)</f>
        <v>9993.82</v>
      </c>
      <c r="J621" s="27"/>
      <c r="K621" s="33">
        <f>SUBTOTAL(9,K622:K647)</f>
        <v>0</v>
      </c>
      <c r="L621" s="27"/>
      <c r="M621" s="33">
        <f>SUBTOTAL(9,M622:M647)</f>
        <v>8604.5399999999991</v>
      </c>
      <c r="N621" s="27"/>
      <c r="O621" s="33">
        <f>SUBTOTAL(9,O622:O647)</f>
        <v>1389.28</v>
      </c>
      <c r="P621" s="27"/>
      <c r="Q621" s="33">
        <f>SUBTOTAL(9,Q622:Q647)</f>
        <v>0</v>
      </c>
      <c r="R621" s="27"/>
      <c r="S621" s="33">
        <f>SUBTOTAL(9,S622:S647)</f>
        <v>9993.82</v>
      </c>
      <c r="T621" s="27"/>
      <c r="U621" s="87">
        <f>SUBTOTAL(9,U622:U647)</f>
        <v>0</v>
      </c>
      <c r="V621">
        <v>0</v>
      </c>
    </row>
    <row r="622" spans="2:22" ht="24" x14ac:dyDescent="0.25">
      <c r="B622" s="69" t="s">
        <v>39</v>
      </c>
      <c r="C622" s="18" t="s">
        <v>1281</v>
      </c>
      <c r="D622" s="19" t="s">
        <v>1403</v>
      </c>
      <c r="E622" s="20" t="s">
        <v>1283</v>
      </c>
      <c r="F622" s="21" t="s">
        <v>75</v>
      </c>
      <c r="G622" s="22">
        <v>0</v>
      </c>
      <c r="H622" s="22">
        <v>32.291995270892919</v>
      </c>
      <c r="I622" s="22">
        <f t="shared" ref="I622:I647" si="408">ROUND(G622*H622,2)</f>
        <v>0</v>
      </c>
      <c r="J622" s="22"/>
      <c r="K622" s="22">
        <f t="shared" ref="K622:K647" si="409">ROUND($H622*J622,2)</f>
        <v>0</v>
      </c>
      <c r="L622" s="22">
        <v>0</v>
      </c>
      <c r="M622" s="22">
        <f t="shared" ref="M622:M647" si="410">ROUND($H622*L622,2)</f>
        <v>0</v>
      </c>
      <c r="N622" s="22"/>
      <c r="O622" s="22">
        <f t="shared" ref="O622:O647" si="411">ROUND($H622*N622,2)</f>
        <v>0</v>
      </c>
      <c r="P622" s="22"/>
      <c r="Q622" s="22">
        <f t="shared" ref="Q622:Q647" si="412">ROUND($H622*P622,2)</f>
        <v>0</v>
      </c>
      <c r="R622" s="22">
        <f t="shared" ref="R622:R647" si="413">J622+L622+N622+P622</f>
        <v>0</v>
      </c>
      <c r="S622" s="22">
        <f t="shared" ref="S622:S647" si="414">+M622+K622+O622+Q622</f>
        <v>0</v>
      </c>
      <c r="T622" s="22">
        <f t="shared" ref="T622:T647" si="415">G622-R622</f>
        <v>0</v>
      </c>
      <c r="U622" s="85">
        <f t="shared" ref="U622:U647" si="416">I622-S622</f>
        <v>0</v>
      </c>
      <c r="V622">
        <v>0</v>
      </c>
    </row>
    <row r="623" spans="2:22" ht="24" x14ac:dyDescent="0.25">
      <c r="B623" s="69" t="s">
        <v>39</v>
      </c>
      <c r="C623" s="18" t="s">
        <v>1136</v>
      </c>
      <c r="D623" s="19" t="s">
        <v>1404</v>
      </c>
      <c r="E623" s="20" t="s">
        <v>1138</v>
      </c>
      <c r="F623" s="21" t="s">
        <v>75</v>
      </c>
      <c r="G623" s="22">
        <v>0</v>
      </c>
      <c r="H623" s="22">
        <v>40.932040105103759</v>
      </c>
      <c r="I623" s="22">
        <f t="shared" si="408"/>
        <v>0</v>
      </c>
      <c r="J623" s="22"/>
      <c r="K623" s="22">
        <f t="shared" si="409"/>
        <v>0</v>
      </c>
      <c r="L623" s="22">
        <v>0</v>
      </c>
      <c r="M623" s="22">
        <f t="shared" si="410"/>
        <v>0</v>
      </c>
      <c r="N623" s="22"/>
      <c r="O623" s="22">
        <f t="shared" si="411"/>
        <v>0</v>
      </c>
      <c r="P623" s="22"/>
      <c r="Q623" s="22">
        <f t="shared" si="412"/>
        <v>0</v>
      </c>
      <c r="R623" s="22">
        <f t="shared" si="413"/>
        <v>0</v>
      </c>
      <c r="S623" s="22">
        <f t="shared" si="414"/>
        <v>0</v>
      </c>
      <c r="T623" s="22">
        <f t="shared" si="415"/>
        <v>0</v>
      </c>
      <c r="U623" s="85">
        <f t="shared" si="416"/>
        <v>0</v>
      </c>
      <c r="V623">
        <v>0</v>
      </c>
    </row>
    <row r="624" spans="2:22" ht="24" x14ac:dyDescent="0.25">
      <c r="B624" s="69" t="s">
        <v>39</v>
      </c>
      <c r="C624" s="18" t="s">
        <v>1139</v>
      </c>
      <c r="D624" s="19" t="s">
        <v>1405</v>
      </c>
      <c r="E624" s="20" t="s">
        <v>1141</v>
      </c>
      <c r="F624" s="21" t="s">
        <v>75</v>
      </c>
      <c r="G624" s="22">
        <v>0</v>
      </c>
      <c r="H624" s="22">
        <v>51.516070811045694</v>
      </c>
      <c r="I624" s="22">
        <f t="shared" si="408"/>
        <v>0</v>
      </c>
      <c r="J624" s="22"/>
      <c r="K624" s="22">
        <f t="shared" si="409"/>
        <v>0</v>
      </c>
      <c r="L624" s="22">
        <v>0</v>
      </c>
      <c r="M624" s="22">
        <f t="shared" si="410"/>
        <v>0</v>
      </c>
      <c r="N624" s="22"/>
      <c r="O624" s="22">
        <f t="shared" si="411"/>
        <v>0</v>
      </c>
      <c r="P624" s="22"/>
      <c r="Q624" s="22">
        <f t="shared" si="412"/>
        <v>0</v>
      </c>
      <c r="R624" s="22">
        <f t="shared" si="413"/>
        <v>0</v>
      </c>
      <c r="S624" s="22">
        <f t="shared" si="414"/>
        <v>0</v>
      </c>
      <c r="T624" s="22">
        <f t="shared" si="415"/>
        <v>0</v>
      </c>
      <c r="U624" s="85">
        <f t="shared" si="416"/>
        <v>0</v>
      </c>
      <c r="V624">
        <v>0</v>
      </c>
    </row>
    <row r="625" spans="2:22" ht="24" x14ac:dyDescent="0.25">
      <c r="B625" s="69" t="s">
        <v>39</v>
      </c>
      <c r="C625" s="18" t="s">
        <v>1268</v>
      </c>
      <c r="D625" s="19" t="s">
        <v>1406</v>
      </c>
      <c r="E625" s="20" t="s">
        <v>1270</v>
      </c>
      <c r="F625" s="21" t="s">
        <v>75</v>
      </c>
      <c r="G625" s="22">
        <v>71.400000000000006</v>
      </c>
      <c r="H625" s="22">
        <v>14.304045701796454</v>
      </c>
      <c r="I625" s="22">
        <f t="shared" si="408"/>
        <v>1021.31</v>
      </c>
      <c r="J625" s="22"/>
      <c r="K625" s="22">
        <f t="shared" si="409"/>
        <v>0</v>
      </c>
      <c r="L625" s="22">
        <v>71.400000000000006</v>
      </c>
      <c r="M625" s="22">
        <f t="shared" si="410"/>
        <v>1021.31</v>
      </c>
      <c r="N625" s="22"/>
      <c r="O625" s="22">
        <f t="shared" si="411"/>
        <v>0</v>
      </c>
      <c r="P625" s="22"/>
      <c r="Q625" s="22">
        <f t="shared" si="412"/>
        <v>0</v>
      </c>
      <c r="R625" s="22">
        <f t="shared" si="413"/>
        <v>71.400000000000006</v>
      </c>
      <c r="S625" s="22">
        <f t="shared" si="414"/>
        <v>1021.31</v>
      </c>
      <c r="T625" s="22">
        <f t="shared" si="415"/>
        <v>0</v>
      </c>
      <c r="U625" s="85">
        <f t="shared" si="416"/>
        <v>0</v>
      </c>
      <c r="V625">
        <v>0</v>
      </c>
    </row>
    <row r="626" spans="2:22" ht="24" x14ac:dyDescent="0.25">
      <c r="B626" s="69" t="s">
        <v>39</v>
      </c>
      <c r="C626" s="18" t="s">
        <v>1360</v>
      </c>
      <c r="D626" s="19" t="s">
        <v>1407</v>
      </c>
      <c r="E626" s="44" t="s">
        <v>1362</v>
      </c>
      <c r="F626" s="45" t="s">
        <v>75</v>
      </c>
      <c r="G626" s="22">
        <v>0</v>
      </c>
      <c r="H626" s="22">
        <v>32.783703260263117</v>
      </c>
      <c r="I626" s="22">
        <f t="shared" si="408"/>
        <v>0</v>
      </c>
      <c r="J626" s="22"/>
      <c r="K626" s="22">
        <f t="shared" si="409"/>
        <v>0</v>
      </c>
      <c r="L626" s="22">
        <v>0</v>
      </c>
      <c r="M626" s="22">
        <f t="shared" si="410"/>
        <v>0</v>
      </c>
      <c r="N626" s="22"/>
      <c r="O626" s="22">
        <f t="shared" si="411"/>
        <v>0</v>
      </c>
      <c r="P626" s="22"/>
      <c r="Q626" s="22">
        <f t="shared" si="412"/>
        <v>0</v>
      </c>
      <c r="R626" s="22">
        <f t="shared" si="413"/>
        <v>0</v>
      </c>
      <c r="S626" s="22">
        <f t="shared" si="414"/>
        <v>0</v>
      </c>
      <c r="T626" s="22">
        <f t="shared" si="415"/>
        <v>0</v>
      </c>
      <c r="U626" s="85">
        <f t="shared" si="416"/>
        <v>0</v>
      </c>
      <c r="V626">
        <v>0</v>
      </c>
    </row>
    <row r="627" spans="2:22" ht="24" x14ac:dyDescent="0.25">
      <c r="B627" s="69" t="s">
        <v>39</v>
      </c>
      <c r="C627" s="18" t="s">
        <v>1363</v>
      </c>
      <c r="D627" s="19" t="s">
        <v>1408</v>
      </c>
      <c r="E627" s="20" t="s">
        <v>1365</v>
      </c>
      <c r="F627" s="21" t="s">
        <v>75</v>
      </c>
      <c r="G627" s="22">
        <v>0</v>
      </c>
      <c r="H627" s="22">
        <v>26.976076883331721</v>
      </c>
      <c r="I627" s="22">
        <f t="shared" si="408"/>
        <v>0</v>
      </c>
      <c r="J627" s="22"/>
      <c r="K627" s="22">
        <f t="shared" si="409"/>
        <v>0</v>
      </c>
      <c r="L627" s="22">
        <v>0</v>
      </c>
      <c r="M627" s="22">
        <f t="shared" si="410"/>
        <v>0</v>
      </c>
      <c r="N627" s="22"/>
      <c r="O627" s="22">
        <f t="shared" si="411"/>
        <v>0</v>
      </c>
      <c r="P627" s="22"/>
      <c r="Q627" s="22">
        <f t="shared" si="412"/>
        <v>0</v>
      </c>
      <c r="R627" s="22">
        <f t="shared" si="413"/>
        <v>0</v>
      </c>
      <c r="S627" s="22">
        <f t="shared" si="414"/>
        <v>0</v>
      </c>
      <c r="T627" s="22">
        <f t="shared" si="415"/>
        <v>0</v>
      </c>
      <c r="U627" s="85">
        <f t="shared" si="416"/>
        <v>0</v>
      </c>
      <c r="V627">
        <v>0</v>
      </c>
    </row>
    <row r="628" spans="2:22" ht="24" x14ac:dyDescent="0.25">
      <c r="B628" s="69" t="s">
        <v>39</v>
      </c>
      <c r="C628" s="18" t="s">
        <v>1271</v>
      </c>
      <c r="D628" s="19" t="s">
        <v>1409</v>
      </c>
      <c r="E628" s="44" t="s">
        <v>1273</v>
      </c>
      <c r="F628" s="45" t="s">
        <v>43</v>
      </c>
      <c r="G628" s="22">
        <v>12</v>
      </c>
      <c r="H628" s="22">
        <v>2.9760000000000004</v>
      </c>
      <c r="I628" s="22">
        <f t="shared" si="408"/>
        <v>35.71</v>
      </c>
      <c r="J628" s="22"/>
      <c r="K628" s="22">
        <f t="shared" si="409"/>
        <v>0</v>
      </c>
      <c r="L628" s="22">
        <v>12</v>
      </c>
      <c r="M628" s="22">
        <f t="shared" si="410"/>
        <v>35.71</v>
      </c>
      <c r="N628" s="22"/>
      <c r="O628" s="22">
        <f t="shared" si="411"/>
        <v>0</v>
      </c>
      <c r="P628" s="22"/>
      <c r="Q628" s="22">
        <f t="shared" si="412"/>
        <v>0</v>
      </c>
      <c r="R628" s="22">
        <f t="shared" si="413"/>
        <v>12</v>
      </c>
      <c r="S628" s="22">
        <f t="shared" si="414"/>
        <v>35.71</v>
      </c>
      <c r="T628" s="22">
        <f t="shared" si="415"/>
        <v>0</v>
      </c>
      <c r="U628" s="85">
        <f t="shared" si="416"/>
        <v>0</v>
      </c>
      <c r="V628">
        <v>0</v>
      </c>
    </row>
    <row r="629" spans="2:22" ht="24" x14ac:dyDescent="0.25">
      <c r="B629" s="69" t="s">
        <v>39</v>
      </c>
      <c r="C629" s="18" t="s">
        <v>1367</v>
      </c>
      <c r="D629" s="19" t="s">
        <v>1410</v>
      </c>
      <c r="E629" s="44" t="s">
        <v>1369</v>
      </c>
      <c r="F629" s="45" t="s">
        <v>43</v>
      </c>
      <c r="G629" s="22">
        <v>0</v>
      </c>
      <c r="H629" s="22">
        <v>4.5720000000000001</v>
      </c>
      <c r="I629" s="22">
        <f t="shared" si="408"/>
        <v>0</v>
      </c>
      <c r="J629" s="22"/>
      <c r="K629" s="22">
        <f t="shared" si="409"/>
        <v>0</v>
      </c>
      <c r="L629" s="22">
        <v>0</v>
      </c>
      <c r="M629" s="22">
        <f t="shared" si="410"/>
        <v>0</v>
      </c>
      <c r="N629" s="22"/>
      <c r="O629" s="22">
        <f t="shared" si="411"/>
        <v>0</v>
      </c>
      <c r="P629" s="22"/>
      <c r="Q629" s="22">
        <f t="shared" si="412"/>
        <v>0</v>
      </c>
      <c r="R629" s="22">
        <f t="shared" si="413"/>
        <v>0</v>
      </c>
      <c r="S629" s="22">
        <f t="shared" si="414"/>
        <v>0</v>
      </c>
      <c r="T629" s="22">
        <f t="shared" si="415"/>
        <v>0</v>
      </c>
      <c r="U629" s="85">
        <f t="shared" si="416"/>
        <v>0</v>
      </c>
      <c r="V629">
        <v>0</v>
      </c>
    </row>
    <row r="630" spans="2:22" ht="24" x14ac:dyDescent="0.25">
      <c r="B630" s="69" t="s">
        <v>39</v>
      </c>
      <c r="C630" s="18" t="s">
        <v>1370</v>
      </c>
      <c r="D630" s="19" t="s">
        <v>1411</v>
      </c>
      <c r="E630" s="44" t="s">
        <v>1372</v>
      </c>
      <c r="F630" s="45" t="s">
        <v>43</v>
      </c>
      <c r="G630" s="22">
        <v>0</v>
      </c>
      <c r="H630" s="22">
        <v>6.72</v>
      </c>
      <c r="I630" s="22">
        <f t="shared" si="408"/>
        <v>0</v>
      </c>
      <c r="J630" s="22"/>
      <c r="K630" s="22">
        <f t="shared" si="409"/>
        <v>0</v>
      </c>
      <c r="L630" s="22">
        <v>0</v>
      </c>
      <c r="M630" s="22">
        <f t="shared" si="410"/>
        <v>0</v>
      </c>
      <c r="N630" s="22"/>
      <c r="O630" s="22">
        <f t="shared" si="411"/>
        <v>0</v>
      </c>
      <c r="P630" s="22"/>
      <c r="Q630" s="22">
        <f t="shared" si="412"/>
        <v>0</v>
      </c>
      <c r="R630" s="22">
        <f t="shared" si="413"/>
        <v>0</v>
      </c>
      <c r="S630" s="22">
        <f t="shared" si="414"/>
        <v>0</v>
      </c>
      <c r="T630" s="22">
        <f t="shared" si="415"/>
        <v>0</v>
      </c>
      <c r="U630" s="85">
        <f t="shared" si="416"/>
        <v>0</v>
      </c>
      <c r="V630">
        <v>0</v>
      </c>
    </row>
    <row r="631" spans="2:22" ht="24" x14ac:dyDescent="0.25">
      <c r="B631" s="69" t="s">
        <v>39</v>
      </c>
      <c r="C631" s="18" t="s">
        <v>1274</v>
      </c>
      <c r="D631" s="19" t="s">
        <v>1412</v>
      </c>
      <c r="E631" s="20" t="s">
        <v>1276</v>
      </c>
      <c r="F631" s="21" t="s">
        <v>43</v>
      </c>
      <c r="G631" s="22">
        <v>5</v>
      </c>
      <c r="H631" s="22">
        <v>8.4719999999999995</v>
      </c>
      <c r="I631" s="22">
        <f t="shared" si="408"/>
        <v>42.36</v>
      </c>
      <c r="J631" s="22"/>
      <c r="K631" s="22">
        <f t="shared" si="409"/>
        <v>0</v>
      </c>
      <c r="L631" s="22">
        <v>5</v>
      </c>
      <c r="M631" s="22">
        <f t="shared" si="410"/>
        <v>42.36</v>
      </c>
      <c r="N631" s="22"/>
      <c r="O631" s="22">
        <f t="shared" si="411"/>
        <v>0</v>
      </c>
      <c r="P631" s="22"/>
      <c r="Q631" s="22">
        <f t="shared" si="412"/>
        <v>0</v>
      </c>
      <c r="R631" s="22">
        <f t="shared" si="413"/>
        <v>5</v>
      </c>
      <c r="S631" s="22">
        <f t="shared" si="414"/>
        <v>42.36</v>
      </c>
      <c r="T631" s="22">
        <f t="shared" si="415"/>
        <v>0</v>
      </c>
      <c r="U631" s="85">
        <f t="shared" si="416"/>
        <v>0</v>
      </c>
      <c r="V631">
        <v>0</v>
      </c>
    </row>
    <row r="632" spans="2:22" ht="24" x14ac:dyDescent="0.25">
      <c r="B632" s="69" t="s">
        <v>39</v>
      </c>
      <c r="C632" s="18" t="s">
        <v>1374</v>
      </c>
      <c r="D632" s="19" t="s">
        <v>1413</v>
      </c>
      <c r="E632" s="20" t="s">
        <v>1376</v>
      </c>
      <c r="F632" s="21" t="s">
        <v>43</v>
      </c>
      <c r="G632" s="22">
        <v>0</v>
      </c>
      <c r="H632" s="22">
        <v>11.712</v>
      </c>
      <c r="I632" s="22">
        <f t="shared" si="408"/>
        <v>0</v>
      </c>
      <c r="J632" s="22"/>
      <c r="K632" s="22">
        <f t="shared" si="409"/>
        <v>0</v>
      </c>
      <c r="L632" s="22">
        <v>0</v>
      </c>
      <c r="M632" s="22">
        <f t="shared" si="410"/>
        <v>0</v>
      </c>
      <c r="N632" s="22"/>
      <c r="O632" s="22">
        <f t="shared" si="411"/>
        <v>0</v>
      </c>
      <c r="P632" s="22"/>
      <c r="Q632" s="22">
        <f t="shared" si="412"/>
        <v>0</v>
      </c>
      <c r="R632" s="22">
        <f t="shared" si="413"/>
        <v>0</v>
      </c>
      <c r="S632" s="22">
        <f t="shared" si="414"/>
        <v>0</v>
      </c>
      <c r="T632" s="22">
        <f t="shared" si="415"/>
        <v>0</v>
      </c>
      <c r="U632" s="85">
        <f t="shared" si="416"/>
        <v>0</v>
      </c>
      <c r="V632">
        <v>0</v>
      </c>
    </row>
    <row r="633" spans="2:22" ht="24" x14ac:dyDescent="0.25">
      <c r="B633" s="69" t="s">
        <v>39</v>
      </c>
      <c r="C633" s="18" t="s">
        <v>1377</v>
      </c>
      <c r="D633" s="19" t="s">
        <v>1414</v>
      </c>
      <c r="E633" s="20" t="s">
        <v>1379</v>
      </c>
      <c r="F633" s="21" t="s">
        <v>43</v>
      </c>
      <c r="G633" s="22">
        <v>0</v>
      </c>
      <c r="H633" s="22">
        <v>15.984</v>
      </c>
      <c r="I633" s="22">
        <f t="shared" si="408"/>
        <v>0</v>
      </c>
      <c r="J633" s="22"/>
      <c r="K633" s="22">
        <f t="shared" si="409"/>
        <v>0</v>
      </c>
      <c r="L633" s="22">
        <v>0</v>
      </c>
      <c r="M633" s="22">
        <f t="shared" si="410"/>
        <v>0</v>
      </c>
      <c r="N633" s="22"/>
      <c r="O633" s="22">
        <f t="shared" si="411"/>
        <v>0</v>
      </c>
      <c r="P633" s="22"/>
      <c r="Q633" s="22">
        <f t="shared" si="412"/>
        <v>0</v>
      </c>
      <c r="R633" s="22">
        <f t="shared" si="413"/>
        <v>0</v>
      </c>
      <c r="S633" s="22">
        <f t="shared" si="414"/>
        <v>0</v>
      </c>
      <c r="T633" s="22">
        <f t="shared" si="415"/>
        <v>0</v>
      </c>
      <c r="U633" s="85">
        <f t="shared" si="416"/>
        <v>0</v>
      </c>
      <c r="V633">
        <v>0</v>
      </c>
    </row>
    <row r="634" spans="2:22" ht="24" x14ac:dyDescent="0.25">
      <c r="B634" s="69" t="s">
        <v>39</v>
      </c>
      <c r="C634" s="18" t="s">
        <v>1289</v>
      </c>
      <c r="D634" s="19" t="s">
        <v>1415</v>
      </c>
      <c r="E634" s="20" t="s">
        <v>1291</v>
      </c>
      <c r="F634" s="21" t="s">
        <v>75</v>
      </c>
      <c r="G634" s="22">
        <v>0</v>
      </c>
      <c r="H634" s="22">
        <v>60.804004328657712</v>
      </c>
      <c r="I634" s="22">
        <f t="shared" si="408"/>
        <v>0</v>
      </c>
      <c r="J634" s="22"/>
      <c r="K634" s="22">
        <f t="shared" si="409"/>
        <v>0</v>
      </c>
      <c r="L634" s="22">
        <v>0</v>
      </c>
      <c r="M634" s="22">
        <f t="shared" si="410"/>
        <v>0</v>
      </c>
      <c r="N634" s="22"/>
      <c r="O634" s="22">
        <f t="shared" si="411"/>
        <v>0</v>
      </c>
      <c r="P634" s="22"/>
      <c r="Q634" s="22">
        <f t="shared" si="412"/>
        <v>0</v>
      </c>
      <c r="R634" s="22">
        <f t="shared" si="413"/>
        <v>0</v>
      </c>
      <c r="S634" s="22">
        <f t="shared" si="414"/>
        <v>0</v>
      </c>
      <c r="T634" s="22">
        <f t="shared" si="415"/>
        <v>0</v>
      </c>
      <c r="U634" s="85">
        <f t="shared" si="416"/>
        <v>0</v>
      </c>
      <c r="V634">
        <v>0</v>
      </c>
    </row>
    <row r="635" spans="2:22" ht="24" x14ac:dyDescent="0.25">
      <c r="B635" s="69" t="s">
        <v>39</v>
      </c>
      <c r="C635" s="18" t="s">
        <v>1303</v>
      </c>
      <c r="D635" s="19" t="s">
        <v>1416</v>
      </c>
      <c r="E635" s="20" t="s">
        <v>1305</v>
      </c>
      <c r="F635" s="21" t="s">
        <v>43</v>
      </c>
      <c r="G635" s="22">
        <v>100</v>
      </c>
      <c r="H635" s="22">
        <v>10.62</v>
      </c>
      <c r="I635" s="22">
        <f t="shared" si="408"/>
        <v>1062</v>
      </c>
      <c r="J635" s="22"/>
      <c r="K635" s="22">
        <f t="shared" si="409"/>
        <v>0</v>
      </c>
      <c r="L635" s="22">
        <v>100</v>
      </c>
      <c r="M635" s="22">
        <f t="shared" si="410"/>
        <v>1062</v>
      </c>
      <c r="N635" s="22"/>
      <c r="O635" s="22">
        <f t="shared" si="411"/>
        <v>0</v>
      </c>
      <c r="P635" s="22"/>
      <c r="Q635" s="22">
        <f t="shared" si="412"/>
        <v>0</v>
      </c>
      <c r="R635" s="22">
        <f t="shared" si="413"/>
        <v>100</v>
      </c>
      <c r="S635" s="22">
        <f t="shared" si="414"/>
        <v>1062</v>
      </c>
      <c r="T635" s="22">
        <f t="shared" si="415"/>
        <v>0</v>
      </c>
      <c r="U635" s="85">
        <f t="shared" si="416"/>
        <v>0</v>
      </c>
      <c r="V635">
        <v>0</v>
      </c>
    </row>
    <row r="636" spans="2:22" ht="24" x14ac:dyDescent="0.25">
      <c r="B636" s="69" t="s">
        <v>39</v>
      </c>
      <c r="C636" s="18" t="s">
        <v>1381</v>
      </c>
      <c r="D636" s="19" t="s">
        <v>1417</v>
      </c>
      <c r="E636" s="20" t="s">
        <v>1383</v>
      </c>
      <c r="F636" s="21" t="s">
        <v>43</v>
      </c>
      <c r="G636" s="22">
        <v>30</v>
      </c>
      <c r="H636" s="22">
        <v>13.415999999999999</v>
      </c>
      <c r="I636" s="22">
        <f t="shared" si="408"/>
        <v>402.48</v>
      </c>
      <c r="J636" s="22"/>
      <c r="K636" s="22">
        <f t="shared" si="409"/>
        <v>0</v>
      </c>
      <c r="L636" s="22">
        <v>20</v>
      </c>
      <c r="M636" s="22">
        <f t="shared" si="410"/>
        <v>268.32</v>
      </c>
      <c r="N636" s="22">
        <v>10</v>
      </c>
      <c r="O636" s="22">
        <f t="shared" si="411"/>
        <v>134.16</v>
      </c>
      <c r="P636" s="22"/>
      <c r="Q636" s="22">
        <f t="shared" si="412"/>
        <v>0</v>
      </c>
      <c r="R636" s="22">
        <f t="shared" si="413"/>
        <v>30</v>
      </c>
      <c r="S636" s="22">
        <f t="shared" si="414"/>
        <v>402.48</v>
      </c>
      <c r="T636" s="22">
        <f t="shared" si="415"/>
        <v>0</v>
      </c>
      <c r="U636" s="85">
        <f t="shared" si="416"/>
        <v>0</v>
      </c>
      <c r="V636">
        <v>0</v>
      </c>
    </row>
    <row r="637" spans="2:22" ht="24" x14ac:dyDescent="0.25">
      <c r="B637" s="69" t="s">
        <v>39</v>
      </c>
      <c r="C637" s="18" t="s">
        <v>1160</v>
      </c>
      <c r="D637" s="19" t="s">
        <v>1418</v>
      </c>
      <c r="E637" s="44" t="s">
        <v>1162</v>
      </c>
      <c r="F637" s="45" t="s">
        <v>43</v>
      </c>
      <c r="G637" s="22">
        <v>0</v>
      </c>
      <c r="H637" s="22">
        <v>34.199999999999996</v>
      </c>
      <c r="I637" s="22">
        <f t="shared" si="408"/>
        <v>0</v>
      </c>
      <c r="J637" s="22"/>
      <c r="K637" s="22">
        <f t="shared" si="409"/>
        <v>0</v>
      </c>
      <c r="L637" s="22">
        <v>0</v>
      </c>
      <c r="M637" s="22">
        <f t="shared" si="410"/>
        <v>0</v>
      </c>
      <c r="N637" s="22"/>
      <c r="O637" s="22">
        <f t="shared" si="411"/>
        <v>0</v>
      </c>
      <c r="P637" s="22"/>
      <c r="Q637" s="22">
        <f t="shared" si="412"/>
        <v>0</v>
      </c>
      <c r="R637" s="22">
        <f t="shared" si="413"/>
        <v>0</v>
      </c>
      <c r="S637" s="22">
        <f t="shared" si="414"/>
        <v>0</v>
      </c>
      <c r="T637" s="22">
        <f t="shared" si="415"/>
        <v>0</v>
      </c>
      <c r="U637" s="85">
        <f t="shared" si="416"/>
        <v>0</v>
      </c>
      <c r="V637">
        <v>0</v>
      </c>
    </row>
    <row r="638" spans="2:22" ht="24" x14ac:dyDescent="0.25">
      <c r="B638" s="69" t="s">
        <v>39</v>
      </c>
      <c r="C638" s="18" t="s">
        <v>1163</v>
      </c>
      <c r="D638" s="19" t="s">
        <v>1419</v>
      </c>
      <c r="E638" s="20" t="s">
        <v>1165</v>
      </c>
      <c r="F638" s="21" t="s">
        <v>43</v>
      </c>
      <c r="G638" s="22">
        <v>0</v>
      </c>
      <c r="H638" s="22">
        <v>99.48</v>
      </c>
      <c r="I638" s="22">
        <f t="shared" si="408"/>
        <v>0</v>
      </c>
      <c r="J638" s="22"/>
      <c r="K638" s="22">
        <f t="shared" si="409"/>
        <v>0</v>
      </c>
      <c r="L638" s="22">
        <v>0</v>
      </c>
      <c r="M638" s="22">
        <f t="shared" si="410"/>
        <v>0</v>
      </c>
      <c r="N638" s="22"/>
      <c r="O638" s="22">
        <f t="shared" si="411"/>
        <v>0</v>
      </c>
      <c r="P638" s="22"/>
      <c r="Q638" s="22">
        <f t="shared" si="412"/>
        <v>0</v>
      </c>
      <c r="R638" s="22">
        <f t="shared" si="413"/>
        <v>0</v>
      </c>
      <c r="S638" s="22">
        <f t="shared" si="414"/>
        <v>0</v>
      </c>
      <c r="T638" s="22">
        <f t="shared" si="415"/>
        <v>0</v>
      </c>
      <c r="U638" s="85">
        <f t="shared" si="416"/>
        <v>0</v>
      </c>
      <c r="V638">
        <v>0</v>
      </c>
    </row>
    <row r="639" spans="2:22" ht="24" x14ac:dyDescent="0.25">
      <c r="B639" s="69" t="s">
        <v>39</v>
      </c>
      <c r="C639" s="18" t="s">
        <v>1157</v>
      </c>
      <c r="D639" s="19" t="s">
        <v>1420</v>
      </c>
      <c r="E639" s="20" t="s">
        <v>1159</v>
      </c>
      <c r="F639" s="21" t="s">
        <v>43</v>
      </c>
      <c r="G639" s="22">
        <v>0</v>
      </c>
      <c r="H639" s="22">
        <v>60.588000000000001</v>
      </c>
      <c r="I639" s="22">
        <f t="shared" si="408"/>
        <v>0</v>
      </c>
      <c r="J639" s="22"/>
      <c r="K639" s="22">
        <f t="shared" si="409"/>
        <v>0</v>
      </c>
      <c r="L639" s="22">
        <v>0</v>
      </c>
      <c r="M639" s="22">
        <f t="shared" si="410"/>
        <v>0</v>
      </c>
      <c r="N639" s="22"/>
      <c r="O639" s="22">
        <f t="shared" si="411"/>
        <v>0</v>
      </c>
      <c r="P639" s="22"/>
      <c r="Q639" s="22">
        <f t="shared" si="412"/>
        <v>0</v>
      </c>
      <c r="R639" s="22">
        <f t="shared" si="413"/>
        <v>0</v>
      </c>
      <c r="S639" s="22">
        <f t="shared" si="414"/>
        <v>0</v>
      </c>
      <c r="T639" s="22">
        <f t="shared" si="415"/>
        <v>0</v>
      </c>
      <c r="U639" s="85">
        <f t="shared" si="416"/>
        <v>0</v>
      </c>
      <c r="V639">
        <v>0</v>
      </c>
    </row>
    <row r="640" spans="2:22" ht="24" x14ac:dyDescent="0.25">
      <c r="B640" s="69" t="s">
        <v>39</v>
      </c>
      <c r="C640" s="18" t="s">
        <v>1195</v>
      </c>
      <c r="D640" s="19" t="s">
        <v>1421</v>
      </c>
      <c r="E640" s="20" t="s">
        <v>1197</v>
      </c>
      <c r="F640" s="21" t="s">
        <v>75</v>
      </c>
      <c r="G640" s="22">
        <v>0</v>
      </c>
      <c r="H640" s="22">
        <v>10.512000349168577</v>
      </c>
      <c r="I640" s="22">
        <f t="shared" si="408"/>
        <v>0</v>
      </c>
      <c r="J640" s="22"/>
      <c r="K640" s="22">
        <f t="shared" si="409"/>
        <v>0</v>
      </c>
      <c r="L640" s="22">
        <v>0</v>
      </c>
      <c r="M640" s="22">
        <f t="shared" si="410"/>
        <v>0</v>
      </c>
      <c r="N640" s="22"/>
      <c r="O640" s="22">
        <f t="shared" si="411"/>
        <v>0</v>
      </c>
      <c r="P640" s="22"/>
      <c r="Q640" s="22">
        <f t="shared" si="412"/>
        <v>0</v>
      </c>
      <c r="R640" s="22">
        <f t="shared" si="413"/>
        <v>0</v>
      </c>
      <c r="S640" s="22">
        <f t="shared" si="414"/>
        <v>0</v>
      </c>
      <c r="T640" s="22">
        <f t="shared" si="415"/>
        <v>0</v>
      </c>
      <c r="U640" s="85">
        <f t="shared" si="416"/>
        <v>0</v>
      </c>
      <c r="V640">
        <v>0</v>
      </c>
    </row>
    <row r="641" spans="2:22" ht="24" x14ac:dyDescent="0.25">
      <c r="B641" s="69" t="s">
        <v>39</v>
      </c>
      <c r="C641" s="18" t="s">
        <v>1198</v>
      </c>
      <c r="D641" s="19" t="s">
        <v>1422</v>
      </c>
      <c r="E641" s="20" t="s">
        <v>1200</v>
      </c>
      <c r="F641" s="21" t="s">
        <v>75</v>
      </c>
      <c r="G641" s="22">
        <v>0</v>
      </c>
      <c r="H641" s="22">
        <v>11.843966502896912</v>
      </c>
      <c r="I641" s="22">
        <f t="shared" si="408"/>
        <v>0</v>
      </c>
      <c r="J641" s="22"/>
      <c r="K641" s="22">
        <f t="shared" si="409"/>
        <v>0</v>
      </c>
      <c r="L641" s="22">
        <v>0</v>
      </c>
      <c r="M641" s="22">
        <f t="shared" si="410"/>
        <v>0</v>
      </c>
      <c r="N641" s="22"/>
      <c r="O641" s="22">
        <f t="shared" si="411"/>
        <v>0</v>
      </c>
      <c r="P641" s="22"/>
      <c r="Q641" s="22">
        <f t="shared" si="412"/>
        <v>0</v>
      </c>
      <c r="R641" s="22">
        <f t="shared" si="413"/>
        <v>0</v>
      </c>
      <c r="S641" s="22">
        <f t="shared" si="414"/>
        <v>0</v>
      </c>
      <c r="T641" s="22">
        <f t="shared" si="415"/>
        <v>0</v>
      </c>
      <c r="U641" s="85">
        <f t="shared" si="416"/>
        <v>0</v>
      </c>
      <c r="V641">
        <v>0</v>
      </c>
    </row>
    <row r="642" spans="2:22" ht="24" x14ac:dyDescent="0.25">
      <c r="B642" s="69" t="s">
        <v>39</v>
      </c>
      <c r="C642" s="18" t="s">
        <v>1326</v>
      </c>
      <c r="D642" s="19" t="s">
        <v>1423</v>
      </c>
      <c r="E642" s="20" t="s">
        <v>1328</v>
      </c>
      <c r="F642" s="21" t="s">
        <v>43</v>
      </c>
      <c r="G642" s="22">
        <v>100</v>
      </c>
      <c r="H642" s="22">
        <v>30.611999999999998</v>
      </c>
      <c r="I642" s="22">
        <f t="shared" si="408"/>
        <v>3061.2</v>
      </c>
      <c r="J642" s="22"/>
      <c r="K642" s="22">
        <f t="shared" si="409"/>
        <v>0</v>
      </c>
      <c r="L642" s="22">
        <v>80</v>
      </c>
      <c r="M642" s="22">
        <f t="shared" si="410"/>
        <v>2448.96</v>
      </c>
      <c r="N642" s="22">
        <v>20</v>
      </c>
      <c r="O642" s="22">
        <f t="shared" si="411"/>
        <v>612.24</v>
      </c>
      <c r="P642" s="22"/>
      <c r="Q642" s="22">
        <f t="shared" si="412"/>
        <v>0</v>
      </c>
      <c r="R642" s="22">
        <f t="shared" si="413"/>
        <v>100</v>
      </c>
      <c r="S642" s="22">
        <f t="shared" si="414"/>
        <v>3061.2</v>
      </c>
      <c r="T642" s="22">
        <f t="shared" si="415"/>
        <v>0</v>
      </c>
      <c r="U642" s="85">
        <f t="shared" si="416"/>
        <v>0</v>
      </c>
      <c r="V642">
        <v>0</v>
      </c>
    </row>
    <row r="643" spans="2:22" ht="24" x14ac:dyDescent="0.25">
      <c r="B643" s="69" t="s">
        <v>39</v>
      </c>
      <c r="C643" s="18" t="s">
        <v>1329</v>
      </c>
      <c r="D643" s="19" t="s">
        <v>1424</v>
      </c>
      <c r="E643" s="44" t="s">
        <v>1331</v>
      </c>
      <c r="F643" s="45" t="s">
        <v>43</v>
      </c>
      <c r="G643" s="22">
        <v>24</v>
      </c>
      <c r="H643" s="22">
        <v>41.580000000000005</v>
      </c>
      <c r="I643" s="22">
        <f t="shared" si="408"/>
        <v>997.92</v>
      </c>
      <c r="J643" s="22"/>
      <c r="K643" s="22">
        <f t="shared" si="409"/>
        <v>0</v>
      </c>
      <c r="L643" s="22">
        <v>10</v>
      </c>
      <c r="M643" s="22">
        <f t="shared" si="410"/>
        <v>415.8</v>
      </c>
      <c r="N643" s="22">
        <v>14</v>
      </c>
      <c r="O643" s="22">
        <f t="shared" si="411"/>
        <v>582.12</v>
      </c>
      <c r="P643" s="22"/>
      <c r="Q643" s="22">
        <f t="shared" si="412"/>
        <v>0</v>
      </c>
      <c r="R643" s="22">
        <f t="shared" si="413"/>
        <v>24</v>
      </c>
      <c r="S643" s="22">
        <f t="shared" si="414"/>
        <v>997.92000000000007</v>
      </c>
      <c r="T643" s="22">
        <f t="shared" si="415"/>
        <v>0</v>
      </c>
      <c r="U643" s="85">
        <f t="shared" si="416"/>
        <v>0</v>
      </c>
      <c r="V643">
        <v>0</v>
      </c>
    </row>
    <row r="644" spans="2:22" ht="24" x14ac:dyDescent="0.25">
      <c r="B644" s="69" t="s">
        <v>39</v>
      </c>
      <c r="C644" s="18" t="s">
        <v>1393</v>
      </c>
      <c r="D644" s="19" t="s">
        <v>1425</v>
      </c>
      <c r="E644" s="20" t="s">
        <v>1395</v>
      </c>
      <c r="F644" s="21" t="s">
        <v>43</v>
      </c>
      <c r="G644" s="22">
        <v>1</v>
      </c>
      <c r="H644" s="22">
        <v>60.756</v>
      </c>
      <c r="I644" s="22">
        <f t="shared" si="408"/>
        <v>60.76</v>
      </c>
      <c r="J644" s="22"/>
      <c r="K644" s="22">
        <f t="shared" si="409"/>
        <v>0</v>
      </c>
      <c r="L644" s="22">
        <v>0</v>
      </c>
      <c r="M644" s="22">
        <f t="shared" si="410"/>
        <v>0</v>
      </c>
      <c r="N644" s="22">
        <v>1</v>
      </c>
      <c r="O644" s="22">
        <f t="shared" si="411"/>
        <v>60.76</v>
      </c>
      <c r="P644" s="22"/>
      <c r="Q644" s="22">
        <f t="shared" si="412"/>
        <v>0</v>
      </c>
      <c r="R644" s="22">
        <f t="shared" si="413"/>
        <v>1</v>
      </c>
      <c r="S644" s="22">
        <f t="shared" si="414"/>
        <v>60.76</v>
      </c>
      <c r="T644" s="22">
        <f t="shared" si="415"/>
        <v>0</v>
      </c>
      <c r="U644" s="85">
        <f t="shared" si="416"/>
        <v>0</v>
      </c>
      <c r="V644">
        <v>0</v>
      </c>
    </row>
    <row r="645" spans="2:22" ht="24" x14ac:dyDescent="0.25">
      <c r="B645" s="69" t="s">
        <v>39</v>
      </c>
      <c r="C645" s="18" t="s">
        <v>869</v>
      </c>
      <c r="D645" s="19" t="s">
        <v>1426</v>
      </c>
      <c r="E645" s="20" t="s">
        <v>871</v>
      </c>
      <c r="F645" s="21" t="s">
        <v>43</v>
      </c>
      <c r="G645" s="22">
        <v>80</v>
      </c>
      <c r="H645" s="22">
        <v>9.984</v>
      </c>
      <c r="I645" s="22">
        <f t="shared" si="408"/>
        <v>798.72</v>
      </c>
      <c r="J645" s="22"/>
      <c r="K645" s="22">
        <f t="shared" si="409"/>
        <v>0</v>
      </c>
      <c r="L645" s="22">
        <v>80</v>
      </c>
      <c r="M645" s="22">
        <f t="shared" si="410"/>
        <v>798.72</v>
      </c>
      <c r="N645" s="22"/>
      <c r="O645" s="22">
        <f t="shared" si="411"/>
        <v>0</v>
      </c>
      <c r="P645" s="22"/>
      <c r="Q645" s="22">
        <f t="shared" si="412"/>
        <v>0</v>
      </c>
      <c r="R645" s="22">
        <f t="shared" si="413"/>
        <v>80</v>
      </c>
      <c r="S645" s="22">
        <f t="shared" si="414"/>
        <v>798.72</v>
      </c>
      <c r="T645" s="22">
        <f t="shared" si="415"/>
        <v>0</v>
      </c>
      <c r="U645" s="85">
        <f t="shared" si="416"/>
        <v>0</v>
      </c>
      <c r="V645">
        <v>0</v>
      </c>
    </row>
    <row r="646" spans="2:22" ht="24" x14ac:dyDescent="0.25">
      <c r="B646" s="69" t="s">
        <v>39</v>
      </c>
      <c r="C646" s="18" t="s">
        <v>875</v>
      </c>
      <c r="D646" s="19" t="s">
        <v>1427</v>
      </c>
      <c r="E646" s="20" t="s">
        <v>877</v>
      </c>
      <c r="F646" s="21" t="s">
        <v>43</v>
      </c>
      <c r="G646" s="22">
        <v>60</v>
      </c>
      <c r="H646" s="22">
        <v>13.176</v>
      </c>
      <c r="I646" s="22">
        <f t="shared" si="408"/>
        <v>790.56</v>
      </c>
      <c r="J646" s="22"/>
      <c r="K646" s="22">
        <f t="shared" si="409"/>
        <v>0</v>
      </c>
      <c r="L646" s="22">
        <v>60</v>
      </c>
      <c r="M646" s="22">
        <f t="shared" si="410"/>
        <v>790.56</v>
      </c>
      <c r="N646" s="22"/>
      <c r="O646" s="22">
        <f t="shared" si="411"/>
        <v>0</v>
      </c>
      <c r="P646" s="22"/>
      <c r="Q646" s="22">
        <f t="shared" si="412"/>
        <v>0</v>
      </c>
      <c r="R646" s="22">
        <f t="shared" si="413"/>
        <v>60</v>
      </c>
      <c r="S646" s="22">
        <f t="shared" si="414"/>
        <v>790.56</v>
      </c>
      <c r="T646" s="22">
        <f t="shared" si="415"/>
        <v>0</v>
      </c>
      <c r="U646" s="85">
        <f t="shared" si="416"/>
        <v>0</v>
      </c>
      <c r="V646">
        <v>0</v>
      </c>
    </row>
    <row r="647" spans="2:22" ht="24" x14ac:dyDescent="0.25">
      <c r="B647" s="69" t="s">
        <v>39</v>
      </c>
      <c r="C647" s="18" t="s">
        <v>1185</v>
      </c>
      <c r="D647" s="19" t="s">
        <v>1428</v>
      </c>
      <c r="E647" s="20" t="s">
        <v>1187</v>
      </c>
      <c r="F647" s="21" t="s">
        <v>43</v>
      </c>
      <c r="G647" s="22">
        <v>200</v>
      </c>
      <c r="H647" s="22">
        <v>8.6039999999999992</v>
      </c>
      <c r="I647" s="22">
        <f t="shared" si="408"/>
        <v>1720.8</v>
      </c>
      <c r="J647" s="22"/>
      <c r="K647" s="22">
        <f t="shared" si="409"/>
        <v>0</v>
      </c>
      <c r="L647" s="22">
        <v>200</v>
      </c>
      <c r="M647" s="22">
        <f t="shared" si="410"/>
        <v>1720.8</v>
      </c>
      <c r="N647" s="22"/>
      <c r="O647" s="22">
        <f t="shared" si="411"/>
        <v>0</v>
      </c>
      <c r="P647" s="22"/>
      <c r="Q647" s="22">
        <f t="shared" si="412"/>
        <v>0</v>
      </c>
      <c r="R647" s="22">
        <f t="shared" si="413"/>
        <v>200</v>
      </c>
      <c r="S647" s="22">
        <f t="shared" si="414"/>
        <v>1720.8</v>
      </c>
      <c r="T647" s="22">
        <f t="shared" si="415"/>
        <v>0</v>
      </c>
      <c r="U647" s="85">
        <f t="shared" si="416"/>
        <v>0</v>
      </c>
      <c r="V647">
        <v>0</v>
      </c>
    </row>
    <row r="648" spans="2:22" x14ac:dyDescent="0.25">
      <c r="B648" s="70"/>
      <c r="C648" s="23"/>
      <c r="D648" s="24" t="s">
        <v>1429</v>
      </c>
      <c r="E648" s="28" t="s">
        <v>1430</v>
      </c>
      <c r="F648" s="29"/>
      <c r="G648" s="46">
        <v>0</v>
      </c>
      <c r="H648" s="27"/>
      <c r="I648" s="27">
        <f>SUBTOTAL(9,I649:I662)</f>
        <v>0</v>
      </c>
      <c r="J648" s="27"/>
      <c r="K648" s="33">
        <f>SUBTOTAL(9,K649:K662)</f>
        <v>0</v>
      </c>
      <c r="L648" s="27">
        <v>0</v>
      </c>
      <c r="M648" s="33">
        <f>SUBTOTAL(9,M649:M662)</f>
        <v>0</v>
      </c>
      <c r="N648" s="27">
        <v>0</v>
      </c>
      <c r="O648" s="33">
        <f>SUBTOTAL(9,O649:O662)</f>
        <v>0</v>
      </c>
      <c r="P648" s="27">
        <v>0</v>
      </c>
      <c r="Q648" s="33">
        <f>SUBTOTAL(9,Q649:Q662)</f>
        <v>0</v>
      </c>
      <c r="R648" s="27"/>
      <c r="S648" s="33">
        <f>SUBTOTAL(9,S649:S662)</f>
        <v>0</v>
      </c>
      <c r="T648" s="27"/>
      <c r="U648" s="87">
        <f>SUBTOTAL(9,U649:U662)</f>
        <v>0</v>
      </c>
      <c r="V648">
        <v>0</v>
      </c>
    </row>
    <row r="649" spans="2:22" ht="24" x14ac:dyDescent="0.25">
      <c r="B649" s="69" t="s">
        <v>39</v>
      </c>
      <c r="C649" s="18" t="s">
        <v>1360</v>
      </c>
      <c r="D649" s="19" t="s">
        <v>1431</v>
      </c>
      <c r="E649" s="20" t="s">
        <v>1362</v>
      </c>
      <c r="F649" s="21" t="s">
        <v>75</v>
      </c>
      <c r="G649" s="22">
        <v>0</v>
      </c>
      <c r="H649" s="22">
        <v>32.784083581646648</v>
      </c>
      <c r="I649" s="22">
        <f t="shared" ref="I649:I662" si="417">ROUND(G649*H649,2)</f>
        <v>0</v>
      </c>
      <c r="J649" s="22"/>
      <c r="K649" s="22">
        <f t="shared" ref="K649:K662" si="418">ROUND($H649*J649,2)</f>
        <v>0</v>
      </c>
      <c r="L649" s="22">
        <v>0</v>
      </c>
      <c r="M649" s="22">
        <f t="shared" ref="M649:M662" si="419">ROUND($H649*L649,2)</f>
        <v>0</v>
      </c>
      <c r="N649" s="22">
        <v>0</v>
      </c>
      <c r="O649" s="22">
        <f t="shared" ref="O649:O662" si="420">ROUND($H649*N649,2)</f>
        <v>0</v>
      </c>
      <c r="P649" s="22">
        <v>0</v>
      </c>
      <c r="Q649" s="22">
        <f t="shared" ref="Q649:Q662" si="421">ROUND($H649*P649,2)</f>
        <v>0</v>
      </c>
      <c r="R649" s="22">
        <f t="shared" ref="R649:R662" si="422">J649+L649+N649+P649</f>
        <v>0</v>
      </c>
      <c r="S649" s="22">
        <f t="shared" ref="S649:S662" si="423">+M649+K649+O649+Q649</f>
        <v>0</v>
      </c>
      <c r="T649" s="22">
        <f t="shared" ref="T649:T662" si="424">G649-R649</f>
        <v>0</v>
      </c>
      <c r="U649" s="85">
        <f t="shared" ref="U649:U662" si="425">I649-S649</f>
        <v>0</v>
      </c>
      <c r="V649">
        <v>0</v>
      </c>
    </row>
    <row r="650" spans="2:22" ht="24" x14ac:dyDescent="0.25">
      <c r="B650" s="69" t="s">
        <v>39</v>
      </c>
      <c r="C650" s="18" t="s">
        <v>1432</v>
      </c>
      <c r="D650" s="19" t="s">
        <v>1433</v>
      </c>
      <c r="E650" s="44" t="s">
        <v>1434</v>
      </c>
      <c r="F650" s="45" t="s">
        <v>75</v>
      </c>
      <c r="G650" s="22">
        <v>0</v>
      </c>
      <c r="H650" s="22">
        <v>28.656056268745736</v>
      </c>
      <c r="I650" s="22">
        <f t="shared" si="417"/>
        <v>0</v>
      </c>
      <c r="J650" s="22"/>
      <c r="K650" s="22">
        <f t="shared" si="418"/>
        <v>0</v>
      </c>
      <c r="L650" s="22">
        <v>0</v>
      </c>
      <c r="M650" s="22">
        <f t="shared" si="419"/>
        <v>0</v>
      </c>
      <c r="N650" s="22">
        <v>0</v>
      </c>
      <c r="O650" s="22">
        <f t="shared" si="420"/>
        <v>0</v>
      </c>
      <c r="P650" s="22">
        <v>0</v>
      </c>
      <c r="Q650" s="22">
        <f t="shared" si="421"/>
        <v>0</v>
      </c>
      <c r="R650" s="22">
        <f t="shared" si="422"/>
        <v>0</v>
      </c>
      <c r="S650" s="22">
        <f t="shared" si="423"/>
        <v>0</v>
      </c>
      <c r="T650" s="22">
        <f t="shared" si="424"/>
        <v>0</v>
      </c>
      <c r="U650" s="85">
        <f t="shared" si="425"/>
        <v>0</v>
      </c>
      <c r="V650">
        <v>0</v>
      </c>
    </row>
    <row r="651" spans="2:22" ht="24" x14ac:dyDescent="0.25">
      <c r="B651" s="69" t="s">
        <v>39</v>
      </c>
      <c r="C651" s="18" t="s">
        <v>1313</v>
      </c>
      <c r="D651" s="19" t="s">
        <v>1435</v>
      </c>
      <c r="E651" s="20" t="s">
        <v>1315</v>
      </c>
      <c r="F651" s="21" t="s">
        <v>75</v>
      </c>
      <c r="G651" s="22">
        <v>0</v>
      </c>
      <c r="H651" s="22">
        <v>73.127997144875337</v>
      </c>
      <c r="I651" s="22">
        <f t="shared" si="417"/>
        <v>0</v>
      </c>
      <c r="J651" s="22"/>
      <c r="K651" s="22">
        <f t="shared" si="418"/>
        <v>0</v>
      </c>
      <c r="L651" s="22">
        <v>0</v>
      </c>
      <c r="M651" s="22">
        <f t="shared" si="419"/>
        <v>0</v>
      </c>
      <c r="N651" s="22">
        <v>0</v>
      </c>
      <c r="O651" s="22">
        <f t="shared" si="420"/>
        <v>0</v>
      </c>
      <c r="P651" s="22">
        <v>0</v>
      </c>
      <c r="Q651" s="22">
        <f t="shared" si="421"/>
        <v>0</v>
      </c>
      <c r="R651" s="22">
        <f t="shared" si="422"/>
        <v>0</v>
      </c>
      <c r="S651" s="22">
        <f t="shared" si="423"/>
        <v>0</v>
      </c>
      <c r="T651" s="22">
        <f t="shared" si="424"/>
        <v>0</v>
      </c>
      <c r="U651" s="85">
        <f t="shared" si="425"/>
        <v>0</v>
      </c>
      <c r="V651">
        <v>0</v>
      </c>
    </row>
    <row r="652" spans="2:22" ht="24" x14ac:dyDescent="0.25">
      <c r="B652" s="69" t="s">
        <v>39</v>
      </c>
      <c r="C652" s="18" t="s">
        <v>1436</v>
      </c>
      <c r="D652" s="19" t="s">
        <v>1437</v>
      </c>
      <c r="E652" s="20" t="s">
        <v>1438</v>
      </c>
      <c r="F652" s="21" t="s">
        <v>75</v>
      </c>
      <c r="G652" s="22">
        <v>0</v>
      </c>
      <c r="H652" s="22">
        <v>76.967986869455672</v>
      </c>
      <c r="I652" s="22">
        <f t="shared" si="417"/>
        <v>0</v>
      </c>
      <c r="J652" s="22"/>
      <c r="K652" s="22">
        <f t="shared" si="418"/>
        <v>0</v>
      </c>
      <c r="L652" s="22">
        <v>0</v>
      </c>
      <c r="M652" s="22">
        <f t="shared" si="419"/>
        <v>0</v>
      </c>
      <c r="N652" s="22">
        <v>0</v>
      </c>
      <c r="O652" s="22">
        <f t="shared" si="420"/>
        <v>0</v>
      </c>
      <c r="P652" s="22">
        <v>0</v>
      </c>
      <c r="Q652" s="22">
        <f t="shared" si="421"/>
        <v>0</v>
      </c>
      <c r="R652" s="22">
        <f t="shared" si="422"/>
        <v>0</v>
      </c>
      <c r="S652" s="22">
        <f t="shared" si="423"/>
        <v>0</v>
      </c>
      <c r="T652" s="22">
        <f t="shared" si="424"/>
        <v>0</v>
      </c>
      <c r="U652" s="85">
        <f t="shared" si="425"/>
        <v>0</v>
      </c>
      <c r="V652">
        <v>0</v>
      </c>
    </row>
    <row r="653" spans="2:22" x14ac:dyDescent="0.25">
      <c r="B653" s="72" t="s">
        <v>134</v>
      </c>
      <c r="C653" s="18" t="s">
        <v>1439</v>
      </c>
      <c r="D653" s="19" t="s">
        <v>1440</v>
      </c>
      <c r="E653" s="20" t="s">
        <v>1441</v>
      </c>
      <c r="F653" s="21" t="s">
        <v>595</v>
      </c>
      <c r="G653" s="22">
        <v>0</v>
      </c>
      <c r="H653" s="22">
        <v>37.515599999999999</v>
      </c>
      <c r="I653" s="22">
        <f t="shared" si="417"/>
        <v>0</v>
      </c>
      <c r="J653" s="22"/>
      <c r="K653" s="22">
        <f t="shared" si="418"/>
        <v>0</v>
      </c>
      <c r="L653" s="22">
        <v>0</v>
      </c>
      <c r="M653" s="22">
        <f t="shared" si="419"/>
        <v>0</v>
      </c>
      <c r="N653" s="22">
        <v>0</v>
      </c>
      <c r="O653" s="22">
        <f t="shared" si="420"/>
        <v>0</v>
      </c>
      <c r="P653" s="22">
        <v>0</v>
      </c>
      <c r="Q653" s="22">
        <f t="shared" si="421"/>
        <v>0</v>
      </c>
      <c r="R653" s="22">
        <f t="shared" si="422"/>
        <v>0</v>
      </c>
      <c r="S653" s="22">
        <f t="shared" si="423"/>
        <v>0</v>
      </c>
      <c r="T653" s="22">
        <f t="shared" si="424"/>
        <v>0</v>
      </c>
      <c r="U653" s="85">
        <f t="shared" si="425"/>
        <v>0</v>
      </c>
      <c r="V653">
        <v>0</v>
      </c>
    </row>
    <row r="654" spans="2:22" ht="24" x14ac:dyDescent="0.25">
      <c r="B654" s="69" t="s">
        <v>23</v>
      </c>
      <c r="C654" s="18" t="s">
        <v>24</v>
      </c>
      <c r="D654" s="19" t="s">
        <v>1442</v>
      </c>
      <c r="E654" s="20" t="s">
        <v>1443</v>
      </c>
      <c r="F654" s="21" t="s">
        <v>43</v>
      </c>
      <c r="G654" s="22">
        <v>0</v>
      </c>
      <c r="H654" s="22">
        <v>12.795085714285714</v>
      </c>
      <c r="I654" s="22">
        <f t="shared" si="417"/>
        <v>0</v>
      </c>
      <c r="J654" s="22"/>
      <c r="K654" s="22">
        <f t="shared" si="418"/>
        <v>0</v>
      </c>
      <c r="L654" s="22">
        <v>0</v>
      </c>
      <c r="M654" s="22">
        <f t="shared" si="419"/>
        <v>0</v>
      </c>
      <c r="N654" s="22">
        <v>0</v>
      </c>
      <c r="O654" s="22">
        <f t="shared" si="420"/>
        <v>0</v>
      </c>
      <c r="P654" s="22">
        <v>0</v>
      </c>
      <c r="Q654" s="22">
        <f t="shared" si="421"/>
        <v>0</v>
      </c>
      <c r="R654" s="22">
        <f t="shared" si="422"/>
        <v>0</v>
      </c>
      <c r="S654" s="22">
        <f t="shared" si="423"/>
        <v>0</v>
      </c>
      <c r="T654" s="22">
        <f t="shared" si="424"/>
        <v>0</v>
      </c>
      <c r="U654" s="85">
        <f t="shared" si="425"/>
        <v>0</v>
      </c>
      <c r="V654">
        <v>0</v>
      </c>
    </row>
    <row r="655" spans="2:22" ht="24" x14ac:dyDescent="0.25">
      <c r="B655" s="69" t="s">
        <v>23</v>
      </c>
      <c r="C655" s="18" t="s">
        <v>24</v>
      </c>
      <c r="D655" s="19" t="s">
        <v>1444</v>
      </c>
      <c r="E655" s="20" t="s">
        <v>1445</v>
      </c>
      <c r="F655" s="21" t="s">
        <v>43</v>
      </c>
      <c r="G655" s="22">
        <v>0</v>
      </c>
      <c r="H655" s="22">
        <v>20.76</v>
      </c>
      <c r="I655" s="22">
        <f t="shared" si="417"/>
        <v>0</v>
      </c>
      <c r="J655" s="22"/>
      <c r="K655" s="22">
        <f t="shared" si="418"/>
        <v>0</v>
      </c>
      <c r="L655" s="22">
        <v>0</v>
      </c>
      <c r="M655" s="22">
        <f t="shared" si="419"/>
        <v>0</v>
      </c>
      <c r="N655" s="22">
        <v>0</v>
      </c>
      <c r="O655" s="22">
        <f t="shared" si="420"/>
        <v>0</v>
      </c>
      <c r="P655" s="22">
        <v>0</v>
      </c>
      <c r="Q655" s="22">
        <f t="shared" si="421"/>
        <v>0</v>
      </c>
      <c r="R655" s="22">
        <f t="shared" si="422"/>
        <v>0</v>
      </c>
      <c r="S655" s="22">
        <f t="shared" si="423"/>
        <v>0</v>
      </c>
      <c r="T655" s="22">
        <f t="shared" si="424"/>
        <v>0</v>
      </c>
      <c r="U655" s="85">
        <f t="shared" si="425"/>
        <v>0</v>
      </c>
      <c r="V655">
        <v>0</v>
      </c>
    </row>
    <row r="656" spans="2:22" ht="24" x14ac:dyDescent="0.25">
      <c r="B656" s="69" t="s">
        <v>39</v>
      </c>
      <c r="C656" s="18" t="s">
        <v>1446</v>
      </c>
      <c r="D656" s="19" t="s">
        <v>1447</v>
      </c>
      <c r="E656" s="20" t="s">
        <v>1448</v>
      </c>
      <c r="F656" s="21" t="s">
        <v>43</v>
      </c>
      <c r="G656" s="22">
        <v>0</v>
      </c>
      <c r="H656" s="22">
        <v>15.804</v>
      </c>
      <c r="I656" s="22">
        <f t="shared" si="417"/>
        <v>0</v>
      </c>
      <c r="J656" s="22"/>
      <c r="K656" s="22">
        <f t="shared" si="418"/>
        <v>0</v>
      </c>
      <c r="L656" s="22">
        <v>0</v>
      </c>
      <c r="M656" s="22">
        <f t="shared" si="419"/>
        <v>0</v>
      </c>
      <c r="N656" s="22">
        <v>0</v>
      </c>
      <c r="O656" s="22">
        <f t="shared" si="420"/>
        <v>0</v>
      </c>
      <c r="P656" s="22">
        <v>0</v>
      </c>
      <c r="Q656" s="22">
        <f t="shared" si="421"/>
        <v>0</v>
      </c>
      <c r="R656" s="22">
        <f t="shared" si="422"/>
        <v>0</v>
      </c>
      <c r="S656" s="22">
        <f t="shared" si="423"/>
        <v>0</v>
      </c>
      <c r="T656" s="22">
        <f t="shared" si="424"/>
        <v>0</v>
      </c>
      <c r="U656" s="85">
        <f t="shared" si="425"/>
        <v>0</v>
      </c>
      <c r="V656">
        <v>0</v>
      </c>
    </row>
    <row r="657" spans="2:22" ht="24" x14ac:dyDescent="0.25">
      <c r="B657" s="69" t="s">
        <v>39</v>
      </c>
      <c r="C657" s="18" t="s">
        <v>1449</v>
      </c>
      <c r="D657" s="19" t="s">
        <v>1450</v>
      </c>
      <c r="E657" s="20" t="s">
        <v>1451</v>
      </c>
      <c r="F657" s="21" t="s">
        <v>43</v>
      </c>
      <c r="G657" s="22">
        <v>0</v>
      </c>
      <c r="H657" s="22">
        <v>449.73599999999999</v>
      </c>
      <c r="I657" s="22">
        <f t="shared" si="417"/>
        <v>0</v>
      </c>
      <c r="J657" s="22"/>
      <c r="K657" s="22">
        <f t="shared" si="418"/>
        <v>0</v>
      </c>
      <c r="L657" s="22">
        <v>0</v>
      </c>
      <c r="M657" s="22">
        <f t="shared" si="419"/>
        <v>0</v>
      </c>
      <c r="N657" s="22">
        <v>0</v>
      </c>
      <c r="O657" s="22">
        <f t="shared" si="420"/>
        <v>0</v>
      </c>
      <c r="P657" s="22">
        <v>0</v>
      </c>
      <c r="Q657" s="22">
        <f t="shared" si="421"/>
        <v>0</v>
      </c>
      <c r="R657" s="22">
        <f t="shared" si="422"/>
        <v>0</v>
      </c>
      <c r="S657" s="22">
        <f t="shared" si="423"/>
        <v>0</v>
      </c>
      <c r="T657" s="22">
        <f t="shared" si="424"/>
        <v>0</v>
      </c>
      <c r="U657" s="85">
        <f t="shared" si="425"/>
        <v>0</v>
      </c>
      <c r="V657">
        <v>0</v>
      </c>
    </row>
    <row r="658" spans="2:22" ht="24" x14ac:dyDescent="0.25">
      <c r="B658" s="69" t="s">
        <v>39</v>
      </c>
      <c r="C658" s="18" t="s">
        <v>1452</v>
      </c>
      <c r="D658" s="19" t="s">
        <v>1453</v>
      </c>
      <c r="E658" s="20" t="s">
        <v>1454</v>
      </c>
      <c r="F658" s="21" t="s">
        <v>43</v>
      </c>
      <c r="G658" s="22">
        <v>0</v>
      </c>
      <c r="H658" s="22">
        <v>600.75599999999997</v>
      </c>
      <c r="I658" s="22">
        <f t="shared" si="417"/>
        <v>0</v>
      </c>
      <c r="J658" s="22"/>
      <c r="K658" s="22">
        <f t="shared" si="418"/>
        <v>0</v>
      </c>
      <c r="L658" s="22">
        <v>0</v>
      </c>
      <c r="M658" s="22">
        <f t="shared" si="419"/>
        <v>0</v>
      </c>
      <c r="N658" s="22">
        <v>0</v>
      </c>
      <c r="O658" s="22">
        <f t="shared" si="420"/>
        <v>0</v>
      </c>
      <c r="P658" s="22">
        <v>0</v>
      </c>
      <c r="Q658" s="22">
        <f t="shared" si="421"/>
        <v>0</v>
      </c>
      <c r="R658" s="22">
        <f t="shared" si="422"/>
        <v>0</v>
      </c>
      <c r="S658" s="22">
        <f t="shared" si="423"/>
        <v>0</v>
      </c>
      <c r="T658" s="22">
        <f t="shared" si="424"/>
        <v>0</v>
      </c>
      <c r="U658" s="85">
        <f t="shared" si="425"/>
        <v>0</v>
      </c>
      <c r="V658">
        <v>0</v>
      </c>
    </row>
    <row r="659" spans="2:22" ht="24" x14ac:dyDescent="0.25">
      <c r="B659" s="69" t="s">
        <v>39</v>
      </c>
      <c r="C659" s="18" t="s">
        <v>1455</v>
      </c>
      <c r="D659" s="19" t="s">
        <v>1456</v>
      </c>
      <c r="E659" s="20" t="s">
        <v>1457</v>
      </c>
      <c r="F659" s="21" t="s">
        <v>43</v>
      </c>
      <c r="G659" s="22">
        <v>0</v>
      </c>
      <c r="H659" s="22">
        <v>186.17999999999998</v>
      </c>
      <c r="I659" s="22">
        <f t="shared" si="417"/>
        <v>0</v>
      </c>
      <c r="J659" s="22"/>
      <c r="K659" s="22">
        <f t="shared" si="418"/>
        <v>0</v>
      </c>
      <c r="L659" s="22">
        <v>0</v>
      </c>
      <c r="M659" s="22">
        <f t="shared" si="419"/>
        <v>0</v>
      </c>
      <c r="N659" s="22">
        <v>0</v>
      </c>
      <c r="O659" s="22">
        <f t="shared" si="420"/>
        <v>0</v>
      </c>
      <c r="P659" s="22">
        <v>0</v>
      </c>
      <c r="Q659" s="22">
        <f t="shared" si="421"/>
        <v>0</v>
      </c>
      <c r="R659" s="22">
        <f t="shared" si="422"/>
        <v>0</v>
      </c>
      <c r="S659" s="22">
        <f t="shared" si="423"/>
        <v>0</v>
      </c>
      <c r="T659" s="22">
        <f t="shared" si="424"/>
        <v>0</v>
      </c>
      <c r="U659" s="85">
        <f t="shared" si="425"/>
        <v>0</v>
      </c>
      <c r="V659">
        <v>0</v>
      </c>
    </row>
    <row r="660" spans="2:22" ht="24" x14ac:dyDescent="0.25">
      <c r="B660" s="69" t="s">
        <v>39</v>
      </c>
      <c r="C660" s="18" t="s">
        <v>1458</v>
      </c>
      <c r="D660" s="19" t="s">
        <v>1459</v>
      </c>
      <c r="E660" s="20" t="s">
        <v>1460</v>
      </c>
      <c r="F660" s="21" t="s">
        <v>43</v>
      </c>
      <c r="G660" s="22">
        <v>0</v>
      </c>
      <c r="H660" s="22">
        <v>47.687999999999995</v>
      </c>
      <c r="I660" s="22">
        <f t="shared" si="417"/>
        <v>0</v>
      </c>
      <c r="J660" s="22"/>
      <c r="K660" s="22">
        <f t="shared" si="418"/>
        <v>0</v>
      </c>
      <c r="L660" s="22">
        <v>0</v>
      </c>
      <c r="M660" s="22">
        <f t="shared" si="419"/>
        <v>0</v>
      </c>
      <c r="N660" s="22">
        <v>0</v>
      </c>
      <c r="O660" s="22">
        <f t="shared" si="420"/>
        <v>0</v>
      </c>
      <c r="P660" s="22">
        <v>0</v>
      </c>
      <c r="Q660" s="22">
        <f t="shared" si="421"/>
        <v>0</v>
      </c>
      <c r="R660" s="22">
        <f t="shared" si="422"/>
        <v>0</v>
      </c>
      <c r="S660" s="22">
        <f t="shared" si="423"/>
        <v>0</v>
      </c>
      <c r="T660" s="22">
        <f t="shared" si="424"/>
        <v>0</v>
      </c>
      <c r="U660" s="85">
        <f t="shared" si="425"/>
        <v>0</v>
      </c>
      <c r="V660">
        <v>0</v>
      </c>
    </row>
    <row r="661" spans="2:22" ht="24" x14ac:dyDescent="0.25">
      <c r="B661" s="69" t="s">
        <v>39</v>
      </c>
      <c r="C661" s="18" t="s">
        <v>1458</v>
      </c>
      <c r="D661" s="19" t="s">
        <v>1461</v>
      </c>
      <c r="E661" s="20" t="s">
        <v>1460</v>
      </c>
      <c r="F661" s="21" t="s">
        <v>43</v>
      </c>
      <c r="G661" s="22">
        <v>0</v>
      </c>
      <c r="H661" s="22">
        <v>47.687999999999995</v>
      </c>
      <c r="I661" s="22">
        <f t="shared" si="417"/>
        <v>0</v>
      </c>
      <c r="J661" s="22"/>
      <c r="K661" s="22">
        <f t="shared" si="418"/>
        <v>0</v>
      </c>
      <c r="L661" s="22">
        <v>0</v>
      </c>
      <c r="M661" s="22">
        <f t="shared" si="419"/>
        <v>0</v>
      </c>
      <c r="N661" s="22">
        <v>0</v>
      </c>
      <c r="O661" s="22">
        <f t="shared" si="420"/>
        <v>0</v>
      </c>
      <c r="P661" s="22">
        <v>0</v>
      </c>
      <c r="Q661" s="22">
        <f t="shared" si="421"/>
        <v>0</v>
      </c>
      <c r="R661" s="22">
        <f t="shared" si="422"/>
        <v>0</v>
      </c>
      <c r="S661" s="22">
        <f t="shared" si="423"/>
        <v>0</v>
      </c>
      <c r="T661" s="22">
        <f t="shared" si="424"/>
        <v>0</v>
      </c>
      <c r="U661" s="85">
        <f t="shared" si="425"/>
        <v>0</v>
      </c>
      <c r="V661">
        <v>0</v>
      </c>
    </row>
    <row r="662" spans="2:22" ht="24" x14ac:dyDescent="0.25">
      <c r="B662" s="69" t="s">
        <v>39</v>
      </c>
      <c r="C662" s="18" t="s">
        <v>1319</v>
      </c>
      <c r="D662" s="19" t="s">
        <v>1462</v>
      </c>
      <c r="E662" s="20" t="s">
        <v>1321</v>
      </c>
      <c r="F662" s="21" t="s">
        <v>43</v>
      </c>
      <c r="G662" s="22">
        <v>0</v>
      </c>
      <c r="H662" s="22">
        <v>14.616</v>
      </c>
      <c r="I662" s="22">
        <f t="shared" si="417"/>
        <v>0</v>
      </c>
      <c r="J662" s="22"/>
      <c r="K662" s="22">
        <f t="shared" si="418"/>
        <v>0</v>
      </c>
      <c r="L662" s="22">
        <v>0</v>
      </c>
      <c r="M662" s="22">
        <f t="shared" si="419"/>
        <v>0</v>
      </c>
      <c r="N662" s="22">
        <v>0</v>
      </c>
      <c r="O662" s="22">
        <f t="shared" si="420"/>
        <v>0</v>
      </c>
      <c r="P662" s="22">
        <v>0</v>
      </c>
      <c r="Q662" s="22">
        <f t="shared" si="421"/>
        <v>0</v>
      </c>
      <c r="R662" s="22">
        <f t="shared" si="422"/>
        <v>0</v>
      </c>
      <c r="S662" s="22">
        <f t="shared" si="423"/>
        <v>0</v>
      </c>
      <c r="T662" s="22">
        <f t="shared" si="424"/>
        <v>0</v>
      </c>
      <c r="U662" s="85">
        <f t="shared" si="425"/>
        <v>0</v>
      </c>
      <c r="V662">
        <v>0</v>
      </c>
    </row>
    <row r="663" spans="2:22" x14ac:dyDescent="0.25">
      <c r="B663" s="70"/>
      <c r="C663" s="23"/>
      <c r="D663" s="24" t="s">
        <v>1463</v>
      </c>
      <c r="E663" s="28" t="s">
        <v>1464</v>
      </c>
      <c r="F663" s="29"/>
      <c r="G663" s="46">
        <v>0</v>
      </c>
      <c r="H663" s="27"/>
      <c r="I663" s="27">
        <f>SUBTOTAL(9,I664:I676)</f>
        <v>470427.33999999997</v>
      </c>
      <c r="J663" s="27"/>
      <c r="K663" s="27">
        <f>SUBTOTAL(9,K664:K676)</f>
        <v>0</v>
      </c>
      <c r="L663" s="27">
        <v>0</v>
      </c>
      <c r="M663" s="27">
        <f>SUBTOTAL(9,M664:M676)</f>
        <v>11485.02</v>
      </c>
      <c r="N663" s="27">
        <v>0</v>
      </c>
      <c r="O663" s="27">
        <f>SUBTOTAL(9,O664:O676)</f>
        <v>0</v>
      </c>
      <c r="P663" s="27">
        <v>0</v>
      </c>
      <c r="Q663" s="27">
        <f>SUBTOTAL(9,Q664:Q676)</f>
        <v>458942.23</v>
      </c>
      <c r="R663" s="27"/>
      <c r="S663" s="27">
        <f>SUBTOTAL(9,S664:S676)</f>
        <v>470427.25</v>
      </c>
      <c r="T663" s="27"/>
      <c r="U663" s="27">
        <f>SUBTOTAL(9,U664:U676)</f>
        <v>9.0000000000145519E-2</v>
      </c>
      <c r="V663">
        <v>0</v>
      </c>
    </row>
    <row r="664" spans="2:22" ht="24" x14ac:dyDescent="0.25">
      <c r="B664" s="69" t="s">
        <v>39</v>
      </c>
      <c r="C664" s="18" t="s">
        <v>1281</v>
      </c>
      <c r="D664" s="19" t="s">
        <v>1465</v>
      </c>
      <c r="E664" s="20" t="s">
        <v>1283</v>
      </c>
      <c r="F664" s="21" t="s">
        <v>75</v>
      </c>
      <c r="G664" s="22">
        <v>0</v>
      </c>
      <c r="H664" s="22">
        <v>32.291998667430711</v>
      </c>
      <c r="I664" s="22">
        <f t="shared" ref="I664:I676" si="426">ROUND(G664*H664,2)</f>
        <v>0</v>
      </c>
      <c r="J664" s="22"/>
      <c r="K664" s="22">
        <f t="shared" ref="K664:K676" si="427">ROUND($H664*J664,2)</f>
        <v>0</v>
      </c>
      <c r="L664" s="22">
        <v>0</v>
      </c>
      <c r="M664" s="22">
        <f t="shared" ref="M664:M676" si="428">ROUND($H664*L664,2)</f>
        <v>0</v>
      </c>
      <c r="N664" s="22">
        <v>0</v>
      </c>
      <c r="O664" s="22">
        <f t="shared" ref="O664:O676" si="429">ROUND($H664*N664,2)</f>
        <v>0</v>
      </c>
      <c r="P664" s="22">
        <v>0</v>
      </c>
      <c r="Q664" s="22">
        <f t="shared" ref="Q664:Q676" si="430">ROUND($H664*P664,2)</f>
        <v>0</v>
      </c>
      <c r="R664" s="22">
        <f t="shared" ref="R664:R676" si="431">J664+L664+N664+P664</f>
        <v>0</v>
      </c>
      <c r="S664" s="22">
        <f t="shared" ref="S664:S676" si="432">+M664+K664+O664+Q664</f>
        <v>0</v>
      </c>
      <c r="T664" s="22">
        <f t="shared" ref="T664:T676" si="433">G664-R664</f>
        <v>0</v>
      </c>
      <c r="U664" s="85">
        <f t="shared" ref="U664:U676" si="434">I664-S664</f>
        <v>0</v>
      </c>
      <c r="V664">
        <v>0</v>
      </c>
    </row>
    <row r="665" spans="2:22" ht="24" x14ac:dyDescent="0.25">
      <c r="B665" s="69" t="s">
        <v>39</v>
      </c>
      <c r="C665" s="18" t="s">
        <v>1166</v>
      </c>
      <c r="D665" s="19" t="s">
        <v>1466</v>
      </c>
      <c r="E665" s="20" t="s">
        <v>1168</v>
      </c>
      <c r="F665" s="21" t="s">
        <v>43</v>
      </c>
      <c r="G665" s="22">
        <v>0</v>
      </c>
      <c r="H665" s="22">
        <v>213.14400000000001</v>
      </c>
      <c r="I665" s="22">
        <f t="shared" si="426"/>
        <v>0</v>
      </c>
      <c r="J665" s="22"/>
      <c r="K665" s="22">
        <f t="shared" si="427"/>
        <v>0</v>
      </c>
      <c r="L665" s="22">
        <v>0</v>
      </c>
      <c r="M665" s="22">
        <f t="shared" si="428"/>
        <v>0</v>
      </c>
      <c r="N665" s="22">
        <v>0</v>
      </c>
      <c r="O665" s="22">
        <f t="shared" si="429"/>
        <v>0</v>
      </c>
      <c r="P665" s="22">
        <v>0</v>
      </c>
      <c r="Q665" s="22">
        <f t="shared" si="430"/>
        <v>0</v>
      </c>
      <c r="R665" s="22">
        <f t="shared" si="431"/>
        <v>0</v>
      </c>
      <c r="S665" s="22">
        <f t="shared" si="432"/>
        <v>0</v>
      </c>
      <c r="T665" s="22">
        <f t="shared" si="433"/>
        <v>0</v>
      </c>
      <c r="U665" s="85">
        <f t="shared" si="434"/>
        <v>0</v>
      </c>
      <c r="V665">
        <v>0</v>
      </c>
    </row>
    <row r="666" spans="2:22" ht="24" x14ac:dyDescent="0.25">
      <c r="B666" s="69" t="s">
        <v>39</v>
      </c>
      <c r="C666" s="18" t="s">
        <v>1467</v>
      </c>
      <c r="D666" s="19" t="s">
        <v>1468</v>
      </c>
      <c r="E666" s="44" t="s">
        <v>1469</v>
      </c>
      <c r="F666" s="45" t="s">
        <v>43</v>
      </c>
      <c r="G666" s="22">
        <v>0</v>
      </c>
      <c r="H666" s="22">
        <v>52.104000000000006</v>
      </c>
      <c r="I666" s="22">
        <f t="shared" si="426"/>
        <v>0</v>
      </c>
      <c r="J666" s="22"/>
      <c r="K666" s="22">
        <f t="shared" si="427"/>
        <v>0</v>
      </c>
      <c r="L666" s="22">
        <v>0</v>
      </c>
      <c r="M666" s="22">
        <f t="shared" si="428"/>
        <v>0</v>
      </c>
      <c r="N666" s="22">
        <v>0</v>
      </c>
      <c r="O666" s="22">
        <f t="shared" si="429"/>
        <v>0</v>
      </c>
      <c r="P666" s="22">
        <v>0</v>
      </c>
      <c r="Q666" s="22">
        <f t="shared" si="430"/>
        <v>0</v>
      </c>
      <c r="R666" s="22">
        <f t="shared" si="431"/>
        <v>0</v>
      </c>
      <c r="S666" s="22">
        <f t="shared" si="432"/>
        <v>0</v>
      </c>
      <c r="T666" s="22">
        <f t="shared" si="433"/>
        <v>0</v>
      </c>
      <c r="U666" s="85">
        <f t="shared" si="434"/>
        <v>0</v>
      </c>
      <c r="V666">
        <v>0</v>
      </c>
    </row>
    <row r="667" spans="2:22" ht="24" x14ac:dyDescent="0.25">
      <c r="B667" s="69" t="s">
        <v>39</v>
      </c>
      <c r="C667" s="18" t="s">
        <v>1316</v>
      </c>
      <c r="D667" s="19" t="s">
        <v>1470</v>
      </c>
      <c r="E667" s="20" t="s">
        <v>1318</v>
      </c>
      <c r="F667" s="21" t="s">
        <v>75</v>
      </c>
      <c r="G667" s="22">
        <v>0</v>
      </c>
      <c r="H667" s="22">
        <v>11.760001832255792</v>
      </c>
      <c r="I667" s="22">
        <f t="shared" si="426"/>
        <v>0</v>
      </c>
      <c r="J667" s="22"/>
      <c r="K667" s="22">
        <f t="shared" si="427"/>
        <v>0</v>
      </c>
      <c r="L667" s="22">
        <v>0</v>
      </c>
      <c r="M667" s="22">
        <f t="shared" si="428"/>
        <v>0</v>
      </c>
      <c r="N667" s="22">
        <v>0</v>
      </c>
      <c r="O667" s="22">
        <f t="shared" si="429"/>
        <v>0</v>
      </c>
      <c r="P667" s="22">
        <v>0</v>
      </c>
      <c r="Q667" s="22">
        <f t="shared" si="430"/>
        <v>0</v>
      </c>
      <c r="R667" s="22">
        <f t="shared" si="431"/>
        <v>0</v>
      </c>
      <c r="S667" s="22">
        <f t="shared" si="432"/>
        <v>0</v>
      </c>
      <c r="T667" s="22">
        <f t="shared" si="433"/>
        <v>0</v>
      </c>
      <c r="U667" s="85">
        <f t="shared" si="434"/>
        <v>0</v>
      </c>
      <c r="V667">
        <v>0</v>
      </c>
    </row>
    <row r="668" spans="2:22" ht="24" x14ac:dyDescent="0.25">
      <c r="B668" s="69" t="s">
        <v>39</v>
      </c>
      <c r="C668" s="18" t="s">
        <v>1471</v>
      </c>
      <c r="D668" s="19" t="s">
        <v>1472</v>
      </c>
      <c r="E668" s="20" t="s">
        <v>1473</v>
      </c>
      <c r="F668" s="21" t="s">
        <v>43</v>
      </c>
      <c r="G668" s="22">
        <v>0</v>
      </c>
      <c r="H668" s="22">
        <v>310.74</v>
      </c>
      <c r="I668" s="22">
        <f t="shared" si="426"/>
        <v>0</v>
      </c>
      <c r="J668" s="22"/>
      <c r="K668" s="22">
        <f t="shared" si="427"/>
        <v>0</v>
      </c>
      <c r="L668" s="22">
        <v>0</v>
      </c>
      <c r="M668" s="22">
        <f t="shared" si="428"/>
        <v>0</v>
      </c>
      <c r="N668" s="22">
        <v>0</v>
      </c>
      <c r="O668" s="22">
        <f t="shared" si="429"/>
        <v>0</v>
      </c>
      <c r="P668" s="22">
        <v>0</v>
      </c>
      <c r="Q668" s="22">
        <f t="shared" si="430"/>
        <v>0</v>
      </c>
      <c r="R668" s="22">
        <f t="shared" si="431"/>
        <v>0</v>
      </c>
      <c r="S668" s="22">
        <f t="shared" si="432"/>
        <v>0</v>
      </c>
      <c r="T668" s="22">
        <f t="shared" si="433"/>
        <v>0</v>
      </c>
      <c r="U668" s="85">
        <f t="shared" si="434"/>
        <v>0</v>
      </c>
      <c r="V668">
        <v>0</v>
      </c>
    </row>
    <row r="669" spans="2:22" ht="24" x14ac:dyDescent="0.25">
      <c r="B669" s="69" t="s">
        <v>39</v>
      </c>
      <c r="C669" s="18" t="s">
        <v>1474</v>
      </c>
      <c r="D669" s="19" t="s">
        <v>1475</v>
      </c>
      <c r="E669" s="20" t="s">
        <v>1476</v>
      </c>
      <c r="F669" s="21" t="s">
        <v>43</v>
      </c>
      <c r="G669" s="22">
        <v>0</v>
      </c>
      <c r="H669" s="22">
        <v>277.08000000000004</v>
      </c>
      <c r="I669" s="22">
        <f t="shared" si="426"/>
        <v>0</v>
      </c>
      <c r="J669" s="22"/>
      <c r="K669" s="22">
        <f t="shared" si="427"/>
        <v>0</v>
      </c>
      <c r="L669" s="22">
        <v>0</v>
      </c>
      <c r="M669" s="22">
        <f t="shared" si="428"/>
        <v>0</v>
      </c>
      <c r="N669" s="22">
        <v>0</v>
      </c>
      <c r="O669" s="22">
        <f t="shared" si="429"/>
        <v>0</v>
      </c>
      <c r="P669" s="22">
        <v>0</v>
      </c>
      <c r="Q669" s="22">
        <f t="shared" si="430"/>
        <v>0</v>
      </c>
      <c r="R669" s="22">
        <f t="shared" si="431"/>
        <v>0</v>
      </c>
      <c r="S669" s="22">
        <f t="shared" si="432"/>
        <v>0</v>
      </c>
      <c r="T669" s="22">
        <f t="shared" si="433"/>
        <v>0</v>
      </c>
      <c r="U669" s="85">
        <f t="shared" si="434"/>
        <v>0</v>
      </c>
      <c r="V669">
        <v>0</v>
      </c>
    </row>
    <row r="670" spans="2:22" ht="36" x14ac:dyDescent="0.25">
      <c r="B670" s="69" t="s">
        <v>39</v>
      </c>
      <c r="C670" s="18" t="s">
        <v>1477</v>
      </c>
      <c r="D670" s="19" t="s">
        <v>1478</v>
      </c>
      <c r="E670" s="20" t="s">
        <v>1479</v>
      </c>
      <c r="F670" s="21" t="s">
        <v>43</v>
      </c>
      <c r="G670" s="22">
        <v>0</v>
      </c>
      <c r="H670" s="22">
        <v>428.47200000000004</v>
      </c>
      <c r="I670" s="22">
        <f t="shared" si="426"/>
        <v>0</v>
      </c>
      <c r="J670" s="22"/>
      <c r="K670" s="22">
        <f t="shared" si="427"/>
        <v>0</v>
      </c>
      <c r="L670" s="22">
        <v>0</v>
      </c>
      <c r="M670" s="22">
        <f t="shared" si="428"/>
        <v>0</v>
      </c>
      <c r="N670" s="22">
        <v>0</v>
      </c>
      <c r="O670" s="22">
        <f t="shared" si="429"/>
        <v>0</v>
      </c>
      <c r="P670" s="22">
        <v>0</v>
      </c>
      <c r="Q670" s="22">
        <f t="shared" si="430"/>
        <v>0</v>
      </c>
      <c r="R670" s="22">
        <f t="shared" si="431"/>
        <v>0</v>
      </c>
      <c r="S670" s="22">
        <f t="shared" si="432"/>
        <v>0</v>
      </c>
      <c r="T670" s="22">
        <f t="shared" si="433"/>
        <v>0</v>
      </c>
      <c r="U670" s="85">
        <f t="shared" si="434"/>
        <v>0</v>
      </c>
      <c r="V670">
        <v>0</v>
      </c>
    </row>
    <row r="671" spans="2:22" ht="36" x14ac:dyDescent="0.25">
      <c r="B671" s="69" t="s">
        <v>39</v>
      </c>
      <c r="C671" s="18" t="s">
        <v>1480</v>
      </c>
      <c r="D671" s="19" t="s">
        <v>1481</v>
      </c>
      <c r="E671" s="20" t="s">
        <v>1482</v>
      </c>
      <c r="F671" s="21" t="s">
        <v>43</v>
      </c>
      <c r="G671" s="22">
        <v>0</v>
      </c>
      <c r="H671" s="22">
        <v>269.28000000000003</v>
      </c>
      <c r="I671" s="22">
        <f t="shared" si="426"/>
        <v>0</v>
      </c>
      <c r="J671" s="22"/>
      <c r="K671" s="22">
        <f t="shared" si="427"/>
        <v>0</v>
      </c>
      <c r="L671" s="22">
        <v>0</v>
      </c>
      <c r="M671" s="22">
        <f t="shared" si="428"/>
        <v>0</v>
      </c>
      <c r="N671" s="22">
        <v>0</v>
      </c>
      <c r="O671" s="22">
        <f t="shared" si="429"/>
        <v>0</v>
      </c>
      <c r="P671" s="22">
        <v>0</v>
      </c>
      <c r="Q671" s="22">
        <f t="shared" si="430"/>
        <v>0</v>
      </c>
      <c r="R671" s="22">
        <f t="shared" si="431"/>
        <v>0</v>
      </c>
      <c r="S671" s="22">
        <f t="shared" si="432"/>
        <v>0</v>
      </c>
      <c r="T671" s="22">
        <f t="shared" si="433"/>
        <v>0</v>
      </c>
      <c r="U671" s="85">
        <f t="shared" si="434"/>
        <v>0</v>
      </c>
      <c r="V671">
        <v>0</v>
      </c>
    </row>
    <row r="672" spans="2:22" ht="24" x14ac:dyDescent="0.25">
      <c r="B672" s="69" t="s">
        <v>39</v>
      </c>
      <c r="C672" s="18" t="s">
        <v>1483</v>
      </c>
      <c r="D672" s="19" t="s">
        <v>1484</v>
      </c>
      <c r="E672" s="20" t="s">
        <v>1485</v>
      </c>
      <c r="F672" s="21" t="s">
        <v>75</v>
      </c>
      <c r="G672" s="22">
        <v>546.91</v>
      </c>
      <c r="H672" s="22">
        <v>20.999993732051312</v>
      </c>
      <c r="I672" s="22">
        <f t="shared" si="426"/>
        <v>11485.11</v>
      </c>
      <c r="J672" s="22"/>
      <c r="K672" s="22">
        <f t="shared" si="427"/>
        <v>0</v>
      </c>
      <c r="L672" s="22">
        <v>546.90587752276087</v>
      </c>
      <c r="M672" s="22">
        <f t="shared" si="428"/>
        <v>11485.02</v>
      </c>
      <c r="N672" s="22"/>
      <c r="O672" s="22">
        <f t="shared" si="429"/>
        <v>0</v>
      </c>
      <c r="P672" s="22"/>
      <c r="Q672" s="22">
        <f t="shared" si="430"/>
        <v>0</v>
      </c>
      <c r="R672" s="22">
        <f t="shared" si="431"/>
        <v>546.90587752276087</v>
      </c>
      <c r="S672" s="22">
        <f t="shared" si="432"/>
        <v>11485.02</v>
      </c>
      <c r="T672" s="22">
        <f t="shared" si="433"/>
        <v>4.122477239093314E-3</v>
      </c>
      <c r="U672" s="85">
        <f t="shared" si="434"/>
        <v>9.0000000000145519E-2</v>
      </c>
      <c r="V672">
        <v>0</v>
      </c>
    </row>
    <row r="673" spans="2:22" ht="24" x14ac:dyDescent="0.25">
      <c r="B673" s="69" t="s">
        <v>39</v>
      </c>
      <c r="C673" s="18" t="s">
        <v>1486</v>
      </c>
      <c r="D673" s="19" t="s">
        <v>1487</v>
      </c>
      <c r="E673" s="20" t="s">
        <v>1488</v>
      </c>
      <c r="F673" s="21" t="s">
        <v>43</v>
      </c>
      <c r="G673" s="22">
        <v>0</v>
      </c>
      <c r="H673" s="22">
        <v>9.048</v>
      </c>
      <c r="I673" s="22">
        <f t="shared" si="426"/>
        <v>0</v>
      </c>
      <c r="J673" s="22"/>
      <c r="K673" s="22">
        <f t="shared" si="427"/>
        <v>0</v>
      </c>
      <c r="L673" s="22">
        <v>0</v>
      </c>
      <c r="M673" s="22">
        <f t="shared" si="428"/>
        <v>0</v>
      </c>
      <c r="N673" s="22">
        <v>0</v>
      </c>
      <c r="O673" s="22">
        <f t="shared" si="429"/>
        <v>0</v>
      </c>
      <c r="P673" s="22">
        <v>0</v>
      </c>
      <c r="Q673" s="22">
        <f t="shared" si="430"/>
        <v>0</v>
      </c>
      <c r="R673" s="22">
        <f t="shared" si="431"/>
        <v>0</v>
      </c>
      <c r="S673" s="22">
        <f t="shared" si="432"/>
        <v>0</v>
      </c>
      <c r="T673" s="22">
        <f t="shared" si="433"/>
        <v>0</v>
      </c>
      <c r="U673" s="85">
        <f t="shared" si="434"/>
        <v>0</v>
      </c>
      <c r="V673">
        <v>0</v>
      </c>
    </row>
    <row r="674" spans="2:22" ht="24" x14ac:dyDescent="0.25">
      <c r="B674" s="69" t="s">
        <v>39</v>
      </c>
      <c r="C674" s="18" t="s">
        <v>1326</v>
      </c>
      <c r="D674" s="19" t="s">
        <v>1489</v>
      </c>
      <c r="E674" s="44" t="s">
        <v>1328</v>
      </c>
      <c r="F674" s="45" t="s">
        <v>43</v>
      </c>
      <c r="G674" s="22">
        <v>0</v>
      </c>
      <c r="H674" s="22">
        <v>30.612000000000002</v>
      </c>
      <c r="I674" s="22">
        <f t="shared" si="426"/>
        <v>0</v>
      </c>
      <c r="J674" s="22"/>
      <c r="K674" s="22">
        <f t="shared" si="427"/>
        <v>0</v>
      </c>
      <c r="L674" s="22">
        <v>0</v>
      </c>
      <c r="M674" s="22">
        <f t="shared" si="428"/>
        <v>0</v>
      </c>
      <c r="N674" s="22">
        <v>0</v>
      </c>
      <c r="O674" s="22">
        <f t="shared" si="429"/>
        <v>0</v>
      </c>
      <c r="P674" s="22">
        <v>0</v>
      </c>
      <c r="Q674" s="22">
        <f t="shared" si="430"/>
        <v>0</v>
      </c>
      <c r="R674" s="22">
        <f t="shared" si="431"/>
        <v>0</v>
      </c>
      <c r="S674" s="22">
        <f t="shared" si="432"/>
        <v>0</v>
      </c>
      <c r="T674" s="22">
        <f t="shared" si="433"/>
        <v>0</v>
      </c>
      <c r="U674" s="85">
        <f t="shared" si="434"/>
        <v>0</v>
      </c>
      <c r="V674">
        <v>0</v>
      </c>
    </row>
    <row r="675" spans="2:22" ht="24" x14ac:dyDescent="0.25">
      <c r="B675" s="69" t="s">
        <v>39</v>
      </c>
      <c r="C675" s="18" t="s">
        <v>1185</v>
      </c>
      <c r="D675" s="19" t="s">
        <v>1490</v>
      </c>
      <c r="E675" s="20" t="s">
        <v>1187</v>
      </c>
      <c r="F675" s="21" t="s">
        <v>43</v>
      </c>
      <c r="G675" s="22">
        <v>0</v>
      </c>
      <c r="H675" s="22">
        <v>8.604000000000001</v>
      </c>
      <c r="I675" s="22">
        <f t="shared" si="426"/>
        <v>0</v>
      </c>
      <c r="J675" s="22"/>
      <c r="K675" s="22">
        <f t="shared" si="427"/>
        <v>0</v>
      </c>
      <c r="L675" s="22">
        <v>0</v>
      </c>
      <c r="M675" s="22">
        <f t="shared" si="428"/>
        <v>0</v>
      </c>
      <c r="N675" s="22">
        <v>0</v>
      </c>
      <c r="O675" s="22">
        <f t="shared" si="429"/>
        <v>0</v>
      </c>
      <c r="P675" s="22">
        <v>0</v>
      </c>
      <c r="Q675" s="22">
        <f t="shared" si="430"/>
        <v>0</v>
      </c>
      <c r="R675" s="22">
        <f t="shared" si="431"/>
        <v>0</v>
      </c>
      <c r="S675" s="22">
        <f t="shared" si="432"/>
        <v>0</v>
      </c>
      <c r="T675" s="22">
        <f t="shared" si="433"/>
        <v>0</v>
      </c>
      <c r="U675" s="85">
        <f t="shared" si="434"/>
        <v>0</v>
      </c>
      <c r="V675">
        <v>0</v>
      </c>
    </row>
    <row r="676" spans="2:22" ht="24" x14ac:dyDescent="0.25">
      <c r="B676" s="69" t="s">
        <v>23</v>
      </c>
      <c r="C676" s="18" t="s">
        <v>1627</v>
      </c>
      <c r="D676" s="19" t="s">
        <v>1628</v>
      </c>
      <c r="E676" s="20" t="s">
        <v>1629</v>
      </c>
      <c r="F676" s="135" t="s">
        <v>43</v>
      </c>
      <c r="G676" s="22">
        <v>1</v>
      </c>
      <c r="H676" s="22">
        <v>458942.23</v>
      </c>
      <c r="I676" s="22">
        <f t="shared" si="426"/>
        <v>458942.23</v>
      </c>
      <c r="J676" s="22"/>
      <c r="K676" s="22">
        <f t="shared" si="427"/>
        <v>0</v>
      </c>
      <c r="L676" s="22">
        <v>0</v>
      </c>
      <c r="M676" s="22">
        <f t="shared" si="428"/>
        <v>0</v>
      </c>
      <c r="N676" s="22"/>
      <c r="O676" s="22">
        <f t="shared" si="429"/>
        <v>0</v>
      </c>
      <c r="P676" s="22">
        <v>1</v>
      </c>
      <c r="Q676" s="22">
        <f t="shared" si="430"/>
        <v>458942.23</v>
      </c>
      <c r="R676" s="22">
        <f t="shared" si="431"/>
        <v>1</v>
      </c>
      <c r="S676" s="22">
        <f t="shared" si="432"/>
        <v>458942.23</v>
      </c>
      <c r="T676" s="22">
        <f t="shared" si="433"/>
        <v>0</v>
      </c>
      <c r="U676" s="85">
        <f t="shared" si="434"/>
        <v>0</v>
      </c>
      <c r="V676">
        <v>0</v>
      </c>
    </row>
    <row r="677" spans="2:22" x14ac:dyDescent="0.25">
      <c r="B677" s="76"/>
      <c r="C677" s="52"/>
      <c r="D677" s="25" t="s">
        <v>1491</v>
      </c>
      <c r="E677" s="53" t="s">
        <v>1492</v>
      </c>
      <c r="F677" s="26"/>
      <c r="G677" s="46">
        <v>0</v>
      </c>
      <c r="H677" s="27"/>
      <c r="I677" s="27">
        <f>SUBTOTAL(9,I678:I703)</f>
        <v>138246.56000000003</v>
      </c>
      <c r="J677" s="27"/>
      <c r="K677" s="33">
        <f>SUBTOTAL(9,K678:K703)</f>
        <v>0</v>
      </c>
      <c r="L677" s="27">
        <v>0</v>
      </c>
      <c r="M677" s="33">
        <f>SUBTOTAL(9,M678:M703)</f>
        <v>96273.61</v>
      </c>
      <c r="N677" s="27">
        <v>0</v>
      </c>
      <c r="O677" s="33">
        <f>SUBTOTAL(9,O678:O703)</f>
        <v>41972.95</v>
      </c>
      <c r="P677" s="27">
        <v>0</v>
      </c>
      <c r="Q677" s="33">
        <f>SUBTOTAL(9,Q678:Q703)</f>
        <v>0</v>
      </c>
      <c r="R677" s="27"/>
      <c r="S677" s="33">
        <f>SUBTOTAL(9,S678:S703)</f>
        <v>138246.56000000003</v>
      </c>
      <c r="T677" s="27"/>
      <c r="U677" s="87">
        <f>SUBTOTAL(9,U678:U703)</f>
        <v>0</v>
      </c>
      <c r="V677">
        <v>0</v>
      </c>
    </row>
    <row r="678" spans="2:22" ht="24" x14ac:dyDescent="0.25">
      <c r="B678" s="69" t="s">
        <v>39</v>
      </c>
      <c r="C678" s="18" t="s">
        <v>1281</v>
      </c>
      <c r="D678" s="19" t="s">
        <v>1493</v>
      </c>
      <c r="E678" s="44" t="s">
        <v>1283</v>
      </c>
      <c r="F678" s="45" t="s">
        <v>75</v>
      </c>
      <c r="G678" s="22">
        <v>104.04000000000002</v>
      </c>
      <c r="H678" s="22">
        <v>32.291999775388305</v>
      </c>
      <c r="I678" s="22">
        <f t="shared" ref="I678:I702" si="435">ROUND(G678*H678,2)</f>
        <v>3359.66</v>
      </c>
      <c r="J678" s="22"/>
      <c r="K678" s="22">
        <f t="shared" ref="K678:K703" si="436">ROUND($H678*J678,2)</f>
        <v>0</v>
      </c>
      <c r="L678" s="22">
        <v>104.04</v>
      </c>
      <c r="M678" s="22">
        <f t="shared" ref="M678:M703" si="437">ROUND($H678*L678,2)</f>
        <v>3359.66</v>
      </c>
      <c r="N678" s="22"/>
      <c r="O678" s="22">
        <f t="shared" ref="O678:O703" si="438">ROUND($H678*N678,2)</f>
        <v>0</v>
      </c>
      <c r="P678" s="22"/>
      <c r="Q678" s="22">
        <f t="shared" ref="Q678:Q703" si="439">ROUND($H678*P678,2)</f>
        <v>0</v>
      </c>
      <c r="R678" s="22">
        <f t="shared" ref="R678:R703" si="440">J678+L678+N678+P678</f>
        <v>104.04</v>
      </c>
      <c r="S678" s="22">
        <f t="shared" ref="S678:S703" si="441">+M678+K678+O678+Q678</f>
        <v>3359.66</v>
      </c>
      <c r="T678" s="22">
        <f t="shared" ref="T678:T703" si="442">G678-R678</f>
        <v>0</v>
      </c>
      <c r="U678" s="85">
        <f t="shared" ref="U678:U703" si="443">I678-S678</f>
        <v>0</v>
      </c>
      <c r="V678">
        <v>0</v>
      </c>
    </row>
    <row r="679" spans="2:22" ht="24" x14ac:dyDescent="0.25">
      <c r="B679" s="69" t="s">
        <v>39</v>
      </c>
      <c r="C679" s="18" t="s">
        <v>1494</v>
      </c>
      <c r="D679" s="19" t="s">
        <v>1495</v>
      </c>
      <c r="E679" s="44" t="s">
        <v>1496</v>
      </c>
      <c r="F679" s="45" t="s">
        <v>75</v>
      </c>
      <c r="G679" s="22">
        <v>0</v>
      </c>
      <c r="H679" s="22">
        <v>61.524104749644415</v>
      </c>
      <c r="I679" s="22">
        <f t="shared" si="435"/>
        <v>0</v>
      </c>
      <c r="J679" s="22"/>
      <c r="K679" s="22">
        <f t="shared" si="436"/>
        <v>0</v>
      </c>
      <c r="L679" s="22">
        <v>0</v>
      </c>
      <c r="M679" s="22">
        <f t="shared" si="437"/>
        <v>0</v>
      </c>
      <c r="N679" s="22"/>
      <c r="O679" s="22">
        <f t="shared" si="438"/>
        <v>0</v>
      </c>
      <c r="P679" s="22"/>
      <c r="Q679" s="22">
        <f t="shared" si="439"/>
        <v>0</v>
      </c>
      <c r="R679" s="22">
        <f t="shared" si="440"/>
        <v>0</v>
      </c>
      <c r="S679" s="22">
        <f t="shared" si="441"/>
        <v>0</v>
      </c>
      <c r="T679" s="22">
        <f t="shared" si="442"/>
        <v>0</v>
      </c>
      <c r="U679" s="85">
        <f t="shared" si="443"/>
        <v>0</v>
      </c>
      <c r="V679">
        <v>0</v>
      </c>
    </row>
    <row r="680" spans="2:22" ht="24" x14ac:dyDescent="0.25">
      <c r="B680" s="69" t="s">
        <v>39</v>
      </c>
      <c r="C680" s="18" t="s">
        <v>1146</v>
      </c>
      <c r="D680" s="19" t="s">
        <v>1497</v>
      </c>
      <c r="E680" s="20" t="s">
        <v>1148</v>
      </c>
      <c r="F680" s="21" t="s">
        <v>75</v>
      </c>
      <c r="G680" s="22">
        <v>0</v>
      </c>
      <c r="H680" s="22">
        <v>85.896021839781611</v>
      </c>
      <c r="I680" s="22">
        <f t="shared" si="435"/>
        <v>0</v>
      </c>
      <c r="J680" s="22"/>
      <c r="K680" s="22">
        <f t="shared" si="436"/>
        <v>0</v>
      </c>
      <c r="L680" s="22">
        <v>0</v>
      </c>
      <c r="M680" s="22">
        <f t="shared" si="437"/>
        <v>0</v>
      </c>
      <c r="N680" s="22"/>
      <c r="O680" s="22">
        <f t="shared" si="438"/>
        <v>0</v>
      </c>
      <c r="P680" s="22"/>
      <c r="Q680" s="22">
        <f t="shared" si="439"/>
        <v>0</v>
      </c>
      <c r="R680" s="22">
        <f t="shared" si="440"/>
        <v>0</v>
      </c>
      <c r="S680" s="22">
        <f t="shared" si="441"/>
        <v>0</v>
      </c>
      <c r="T680" s="22">
        <f t="shared" si="442"/>
        <v>0</v>
      </c>
      <c r="U680" s="85">
        <f t="shared" si="443"/>
        <v>0</v>
      </c>
      <c r="V680">
        <v>0</v>
      </c>
    </row>
    <row r="681" spans="2:22" ht="24" x14ac:dyDescent="0.25">
      <c r="B681" s="69" t="s">
        <v>39</v>
      </c>
      <c r="C681" s="18" t="s">
        <v>1268</v>
      </c>
      <c r="D681" s="19" t="s">
        <v>1498</v>
      </c>
      <c r="E681" s="20" t="s">
        <v>1270</v>
      </c>
      <c r="F681" s="21" t="s">
        <v>75</v>
      </c>
      <c r="G681" s="22">
        <v>818.04</v>
      </c>
      <c r="H681" s="22">
        <v>14.303998498787861</v>
      </c>
      <c r="I681" s="22">
        <f t="shared" si="435"/>
        <v>11701.24</v>
      </c>
      <c r="J681" s="22"/>
      <c r="K681" s="22">
        <f t="shared" si="436"/>
        <v>0</v>
      </c>
      <c r="L681" s="22">
        <v>818.04</v>
      </c>
      <c r="M681" s="22">
        <f t="shared" si="437"/>
        <v>11701.24</v>
      </c>
      <c r="N681" s="22"/>
      <c r="O681" s="22">
        <f t="shared" si="438"/>
        <v>0</v>
      </c>
      <c r="P681" s="22"/>
      <c r="Q681" s="22">
        <f t="shared" si="439"/>
        <v>0</v>
      </c>
      <c r="R681" s="22">
        <f t="shared" si="440"/>
        <v>818.04</v>
      </c>
      <c r="S681" s="22">
        <f t="shared" si="441"/>
        <v>11701.24</v>
      </c>
      <c r="T681" s="22">
        <f t="shared" si="442"/>
        <v>0</v>
      </c>
      <c r="U681" s="85">
        <f t="shared" si="443"/>
        <v>0</v>
      </c>
      <c r="V681">
        <v>0</v>
      </c>
    </row>
    <row r="682" spans="2:22" ht="24" x14ac:dyDescent="0.25">
      <c r="B682" s="69" t="s">
        <v>39</v>
      </c>
      <c r="C682" s="18" t="s">
        <v>1360</v>
      </c>
      <c r="D682" s="19" t="s">
        <v>1499</v>
      </c>
      <c r="E682" s="44" t="s">
        <v>1362</v>
      </c>
      <c r="F682" s="45" t="s">
        <v>75</v>
      </c>
      <c r="G682" s="22">
        <v>0</v>
      </c>
      <c r="H682" s="22">
        <v>32.783940961127826</v>
      </c>
      <c r="I682" s="22">
        <f t="shared" si="435"/>
        <v>0</v>
      </c>
      <c r="J682" s="22"/>
      <c r="K682" s="22">
        <f t="shared" si="436"/>
        <v>0</v>
      </c>
      <c r="L682" s="22">
        <v>0</v>
      </c>
      <c r="M682" s="22">
        <f t="shared" si="437"/>
        <v>0</v>
      </c>
      <c r="N682" s="22"/>
      <c r="O682" s="22">
        <f t="shared" si="438"/>
        <v>0</v>
      </c>
      <c r="P682" s="22"/>
      <c r="Q682" s="22">
        <f t="shared" si="439"/>
        <v>0</v>
      </c>
      <c r="R682" s="22">
        <f t="shared" si="440"/>
        <v>0</v>
      </c>
      <c r="S682" s="22">
        <f t="shared" si="441"/>
        <v>0</v>
      </c>
      <c r="T682" s="22">
        <f t="shared" si="442"/>
        <v>0</v>
      </c>
      <c r="U682" s="85">
        <f t="shared" si="443"/>
        <v>0</v>
      </c>
      <c r="V682">
        <v>0</v>
      </c>
    </row>
    <row r="683" spans="2:22" ht="24" x14ac:dyDescent="0.25">
      <c r="B683" s="69" t="s">
        <v>39</v>
      </c>
      <c r="C683" s="18" t="s">
        <v>1271</v>
      </c>
      <c r="D683" s="19" t="s">
        <v>1500</v>
      </c>
      <c r="E683" s="20" t="s">
        <v>1273</v>
      </c>
      <c r="F683" s="21" t="s">
        <v>43</v>
      </c>
      <c r="G683" s="22">
        <v>200</v>
      </c>
      <c r="H683" s="22">
        <v>2.9759999999999995</v>
      </c>
      <c r="I683" s="22">
        <f t="shared" si="435"/>
        <v>595.20000000000005</v>
      </c>
      <c r="J683" s="22"/>
      <c r="K683" s="22">
        <f t="shared" si="436"/>
        <v>0</v>
      </c>
      <c r="L683" s="22">
        <v>100</v>
      </c>
      <c r="M683" s="22">
        <f t="shared" si="437"/>
        <v>297.60000000000002</v>
      </c>
      <c r="N683" s="22">
        <v>100</v>
      </c>
      <c r="O683" s="22">
        <f t="shared" si="438"/>
        <v>297.60000000000002</v>
      </c>
      <c r="P683" s="22"/>
      <c r="Q683" s="22">
        <f t="shared" si="439"/>
        <v>0</v>
      </c>
      <c r="R683" s="22">
        <f t="shared" si="440"/>
        <v>200</v>
      </c>
      <c r="S683" s="22">
        <f t="shared" si="441"/>
        <v>595.20000000000005</v>
      </c>
      <c r="T683" s="22">
        <f t="shared" si="442"/>
        <v>0</v>
      </c>
      <c r="U683" s="85">
        <f t="shared" si="443"/>
        <v>0</v>
      </c>
      <c r="V683">
        <v>0</v>
      </c>
    </row>
    <row r="684" spans="2:22" ht="24" x14ac:dyDescent="0.25">
      <c r="B684" s="69" t="s">
        <v>39</v>
      </c>
      <c r="C684" s="18" t="s">
        <v>1367</v>
      </c>
      <c r="D684" s="19" t="s">
        <v>1501</v>
      </c>
      <c r="E684" s="44" t="s">
        <v>1369</v>
      </c>
      <c r="F684" s="45" t="s">
        <v>43</v>
      </c>
      <c r="G684" s="22">
        <v>0</v>
      </c>
      <c r="H684" s="22">
        <v>4.5720000000000001</v>
      </c>
      <c r="I684" s="22">
        <f t="shared" si="435"/>
        <v>0</v>
      </c>
      <c r="J684" s="22"/>
      <c r="K684" s="22">
        <f t="shared" si="436"/>
        <v>0</v>
      </c>
      <c r="L684" s="22">
        <v>0</v>
      </c>
      <c r="M684" s="22">
        <f t="shared" si="437"/>
        <v>0</v>
      </c>
      <c r="N684" s="22"/>
      <c r="O684" s="22">
        <f t="shared" si="438"/>
        <v>0</v>
      </c>
      <c r="P684" s="22"/>
      <c r="Q684" s="22">
        <f t="shared" si="439"/>
        <v>0</v>
      </c>
      <c r="R684" s="22">
        <f t="shared" si="440"/>
        <v>0</v>
      </c>
      <c r="S684" s="22">
        <f t="shared" si="441"/>
        <v>0</v>
      </c>
      <c r="T684" s="22">
        <f t="shared" si="442"/>
        <v>0</v>
      </c>
      <c r="U684" s="85">
        <f t="shared" si="443"/>
        <v>0</v>
      </c>
      <c r="V684">
        <v>0</v>
      </c>
    </row>
    <row r="685" spans="2:22" ht="24" x14ac:dyDescent="0.25">
      <c r="B685" s="69" t="s">
        <v>39</v>
      </c>
      <c r="C685" s="18" t="s">
        <v>1374</v>
      </c>
      <c r="D685" s="19" t="s">
        <v>1502</v>
      </c>
      <c r="E685" s="20" t="s">
        <v>1276</v>
      </c>
      <c r="F685" s="21" t="s">
        <v>43</v>
      </c>
      <c r="G685" s="22">
        <v>12</v>
      </c>
      <c r="H685" s="22">
        <v>8.4719999999999995</v>
      </c>
      <c r="I685" s="22">
        <f t="shared" si="435"/>
        <v>101.66</v>
      </c>
      <c r="J685" s="22"/>
      <c r="K685" s="22">
        <f t="shared" si="436"/>
        <v>0</v>
      </c>
      <c r="L685" s="22">
        <v>12</v>
      </c>
      <c r="M685" s="22">
        <f t="shared" si="437"/>
        <v>101.66</v>
      </c>
      <c r="N685" s="22"/>
      <c r="O685" s="22">
        <f t="shared" si="438"/>
        <v>0</v>
      </c>
      <c r="P685" s="22"/>
      <c r="Q685" s="22">
        <f t="shared" si="439"/>
        <v>0</v>
      </c>
      <c r="R685" s="22">
        <f t="shared" si="440"/>
        <v>12</v>
      </c>
      <c r="S685" s="22">
        <f t="shared" si="441"/>
        <v>101.66</v>
      </c>
      <c r="T685" s="22">
        <f t="shared" si="442"/>
        <v>0</v>
      </c>
      <c r="U685" s="85">
        <f t="shared" si="443"/>
        <v>0</v>
      </c>
      <c r="V685">
        <v>0</v>
      </c>
    </row>
    <row r="686" spans="2:22" ht="24" x14ac:dyDescent="0.25">
      <c r="B686" s="69" t="s">
        <v>39</v>
      </c>
      <c r="C686" s="18" t="s">
        <v>1303</v>
      </c>
      <c r="D686" s="19" t="s">
        <v>1503</v>
      </c>
      <c r="E686" s="20" t="s">
        <v>1305</v>
      </c>
      <c r="F686" s="21" t="s">
        <v>43</v>
      </c>
      <c r="G686" s="22">
        <v>100</v>
      </c>
      <c r="H686" s="22">
        <v>10.62</v>
      </c>
      <c r="I686" s="22">
        <f t="shared" si="435"/>
        <v>1062</v>
      </c>
      <c r="J686" s="22"/>
      <c r="K686" s="22">
        <f t="shared" si="436"/>
        <v>0</v>
      </c>
      <c r="L686" s="22">
        <v>80</v>
      </c>
      <c r="M686" s="22">
        <f t="shared" si="437"/>
        <v>849.6</v>
      </c>
      <c r="N686" s="22">
        <v>20</v>
      </c>
      <c r="O686" s="22">
        <f t="shared" si="438"/>
        <v>212.4</v>
      </c>
      <c r="P686" s="22"/>
      <c r="Q686" s="22">
        <f t="shared" si="439"/>
        <v>0</v>
      </c>
      <c r="R686" s="22">
        <f t="shared" si="440"/>
        <v>100</v>
      </c>
      <c r="S686" s="22">
        <f t="shared" si="441"/>
        <v>1062</v>
      </c>
      <c r="T686" s="22">
        <f t="shared" si="442"/>
        <v>0</v>
      </c>
      <c r="U686" s="85">
        <f t="shared" si="443"/>
        <v>0</v>
      </c>
      <c r="V686">
        <v>0</v>
      </c>
    </row>
    <row r="687" spans="2:22" ht="36" x14ac:dyDescent="0.25">
      <c r="B687" s="69" t="s">
        <v>39</v>
      </c>
      <c r="C687" s="18" t="s">
        <v>1504</v>
      </c>
      <c r="D687" s="19" t="s">
        <v>1505</v>
      </c>
      <c r="E687" s="20" t="s">
        <v>1506</v>
      </c>
      <c r="F687" s="21" t="s">
        <v>43</v>
      </c>
      <c r="G687" s="22">
        <v>0</v>
      </c>
      <c r="H687" s="22">
        <v>69.288000000000011</v>
      </c>
      <c r="I687" s="22">
        <f t="shared" si="435"/>
        <v>0</v>
      </c>
      <c r="J687" s="22"/>
      <c r="K687" s="22">
        <f t="shared" si="436"/>
        <v>0</v>
      </c>
      <c r="L687" s="22">
        <v>0</v>
      </c>
      <c r="M687" s="22">
        <f t="shared" si="437"/>
        <v>0</v>
      </c>
      <c r="N687" s="22"/>
      <c r="O687" s="22">
        <f t="shared" si="438"/>
        <v>0</v>
      </c>
      <c r="P687" s="22"/>
      <c r="Q687" s="22">
        <f t="shared" si="439"/>
        <v>0</v>
      </c>
      <c r="R687" s="22">
        <f t="shared" si="440"/>
        <v>0</v>
      </c>
      <c r="S687" s="22">
        <f t="shared" si="441"/>
        <v>0</v>
      </c>
      <c r="T687" s="22">
        <f t="shared" si="442"/>
        <v>0</v>
      </c>
      <c r="U687" s="85">
        <f t="shared" si="443"/>
        <v>0</v>
      </c>
      <c r="V687">
        <v>0</v>
      </c>
    </row>
    <row r="688" spans="2:22" ht="24" x14ac:dyDescent="0.25">
      <c r="B688" s="69" t="s">
        <v>39</v>
      </c>
      <c r="C688" s="18" t="s">
        <v>1507</v>
      </c>
      <c r="D688" s="19" t="s">
        <v>1508</v>
      </c>
      <c r="E688" s="44" t="s">
        <v>1509</v>
      </c>
      <c r="F688" s="45" t="s">
        <v>43</v>
      </c>
      <c r="G688" s="22">
        <v>266</v>
      </c>
      <c r="H688" s="22">
        <v>34.199999999999996</v>
      </c>
      <c r="I688" s="22">
        <f t="shared" si="435"/>
        <v>9097.2000000000007</v>
      </c>
      <c r="J688" s="22"/>
      <c r="K688" s="22">
        <f t="shared" si="436"/>
        <v>0</v>
      </c>
      <c r="L688" s="22">
        <v>0</v>
      </c>
      <c r="M688" s="22">
        <f t="shared" si="437"/>
        <v>0</v>
      </c>
      <c r="N688" s="22">
        <v>266</v>
      </c>
      <c r="O688" s="22">
        <f t="shared" si="438"/>
        <v>9097.2000000000007</v>
      </c>
      <c r="P688" s="22"/>
      <c r="Q688" s="22">
        <f t="shared" si="439"/>
        <v>0</v>
      </c>
      <c r="R688" s="22">
        <f t="shared" si="440"/>
        <v>266</v>
      </c>
      <c r="S688" s="22">
        <f t="shared" si="441"/>
        <v>9097.2000000000007</v>
      </c>
      <c r="T688" s="22">
        <f t="shared" si="442"/>
        <v>0</v>
      </c>
      <c r="U688" s="85">
        <f t="shared" si="443"/>
        <v>0</v>
      </c>
      <c r="V688">
        <v>0</v>
      </c>
    </row>
    <row r="689" spans="2:22" ht="36" x14ac:dyDescent="0.25">
      <c r="B689" s="69" t="s">
        <v>39</v>
      </c>
      <c r="C689" s="18" t="s">
        <v>1510</v>
      </c>
      <c r="D689" s="19" t="s">
        <v>1511</v>
      </c>
      <c r="E689" s="20" t="s">
        <v>1512</v>
      </c>
      <c r="F689" s="21" t="s">
        <v>43</v>
      </c>
      <c r="G689" s="22">
        <v>0</v>
      </c>
      <c r="H689" s="22">
        <v>132.95999999999998</v>
      </c>
      <c r="I689" s="22">
        <f t="shared" si="435"/>
        <v>0</v>
      </c>
      <c r="J689" s="22"/>
      <c r="K689" s="22">
        <f t="shared" si="436"/>
        <v>0</v>
      </c>
      <c r="L689" s="22">
        <v>0</v>
      </c>
      <c r="M689" s="22">
        <f t="shared" si="437"/>
        <v>0</v>
      </c>
      <c r="N689" s="22"/>
      <c r="O689" s="22">
        <f t="shared" si="438"/>
        <v>0</v>
      </c>
      <c r="P689" s="22"/>
      <c r="Q689" s="22">
        <f t="shared" si="439"/>
        <v>0</v>
      </c>
      <c r="R689" s="22">
        <f t="shared" si="440"/>
        <v>0</v>
      </c>
      <c r="S689" s="22">
        <f t="shared" si="441"/>
        <v>0</v>
      </c>
      <c r="T689" s="22">
        <f t="shared" si="442"/>
        <v>0</v>
      </c>
      <c r="U689" s="85">
        <f t="shared" si="443"/>
        <v>0</v>
      </c>
      <c r="V689">
        <v>0</v>
      </c>
    </row>
    <row r="690" spans="2:22" ht="24" x14ac:dyDescent="0.25">
      <c r="B690" s="69" t="s">
        <v>39</v>
      </c>
      <c r="C690" s="18" t="s">
        <v>1326</v>
      </c>
      <c r="D690" s="19" t="s">
        <v>1513</v>
      </c>
      <c r="E690" s="20" t="s">
        <v>1328</v>
      </c>
      <c r="F690" s="21" t="s">
        <v>43</v>
      </c>
      <c r="G690" s="22">
        <v>50</v>
      </c>
      <c r="H690" s="22">
        <v>30.612000000000005</v>
      </c>
      <c r="I690" s="22">
        <f t="shared" si="435"/>
        <v>1530.6</v>
      </c>
      <c r="J690" s="22"/>
      <c r="K690" s="22">
        <f t="shared" si="436"/>
        <v>0</v>
      </c>
      <c r="L690" s="22">
        <v>50</v>
      </c>
      <c r="M690" s="22">
        <f t="shared" si="437"/>
        <v>1530.6</v>
      </c>
      <c r="N690" s="22"/>
      <c r="O690" s="22">
        <f t="shared" si="438"/>
        <v>0</v>
      </c>
      <c r="P690" s="22"/>
      <c r="Q690" s="22">
        <f t="shared" si="439"/>
        <v>0</v>
      </c>
      <c r="R690" s="22">
        <f t="shared" si="440"/>
        <v>50</v>
      </c>
      <c r="S690" s="22">
        <f t="shared" si="441"/>
        <v>1530.6</v>
      </c>
      <c r="T690" s="22">
        <f t="shared" si="442"/>
        <v>0</v>
      </c>
      <c r="U690" s="85">
        <f t="shared" si="443"/>
        <v>0</v>
      </c>
      <c r="V690">
        <v>0</v>
      </c>
    </row>
    <row r="691" spans="2:22" ht="24" x14ac:dyDescent="0.25">
      <c r="B691" s="69" t="s">
        <v>39</v>
      </c>
      <c r="C691" s="18" t="s">
        <v>1514</v>
      </c>
      <c r="D691" s="19" t="s">
        <v>1515</v>
      </c>
      <c r="E691" s="20" t="s">
        <v>1516</v>
      </c>
      <c r="F691" s="21" t="s">
        <v>43</v>
      </c>
      <c r="G691" s="22">
        <v>0</v>
      </c>
      <c r="H691" s="22">
        <v>68.411999999999992</v>
      </c>
      <c r="I691" s="22">
        <f t="shared" si="435"/>
        <v>0</v>
      </c>
      <c r="J691" s="22"/>
      <c r="K691" s="22">
        <f t="shared" si="436"/>
        <v>0</v>
      </c>
      <c r="L691" s="22">
        <v>0</v>
      </c>
      <c r="M691" s="22">
        <f t="shared" si="437"/>
        <v>0</v>
      </c>
      <c r="N691" s="22"/>
      <c r="O691" s="22">
        <f t="shared" si="438"/>
        <v>0</v>
      </c>
      <c r="P691" s="22"/>
      <c r="Q691" s="22">
        <f t="shared" si="439"/>
        <v>0</v>
      </c>
      <c r="R691" s="22">
        <f t="shared" si="440"/>
        <v>0</v>
      </c>
      <c r="S691" s="22">
        <f t="shared" si="441"/>
        <v>0</v>
      </c>
      <c r="T691" s="22">
        <f t="shared" si="442"/>
        <v>0</v>
      </c>
      <c r="U691" s="85">
        <f t="shared" si="443"/>
        <v>0</v>
      </c>
      <c r="V691">
        <v>0</v>
      </c>
    </row>
    <row r="692" spans="2:22" ht="24" x14ac:dyDescent="0.25">
      <c r="B692" s="69" t="s">
        <v>39</v>
      </c>
      <c r="C692" s="18" t="s">
        <v>1517</v>
      </c>
      <c r="D692" s="19" t="s">
        <v>1518</v>
      </c>
      <c r="E692" s="20" t="s">
        <v>1519</v>
      </c>
      <c r="F692" s="21" t="s">
        <v>43</v>
      </c>
      <c r="G692" s="22">
        <v>0</v>
      </c>
      <c r="H692" s="22">
        <v>93.168000000000006</v>
      </c>
      <c r="I692" s="22">
        <f t="shared" si="435"/>
        <v>0</v>
      </c>
      <c r="J692" s="22"/>
      <c r="K692" s="22">
        <f t="shared" si="436"/>
        <v>0</v>
      </c>
      <c r="L692" s="22">
        <v>0</v>
      </c>
      <c r="M692" s="22">
        <f t="shared" si="437"/>
        <v>0</v>
      </c>
      <c r="N692" s="22"/>
      <c r="O692" s="22">
        <f t="shared" si="438"/>
        <v>0</v>
      </c>
      <c r="P692" s="22"/>
      <c r="Q692" s="22">
        <f t="shared" si="439"/>
        <v>0</v>
      </c>
      <c r="R692" s="22">
        <f t="shared" si="440"/>
        <v>0</v>
      </c>
      <c r="S692" s="22">
        <f t="shared" si="441"/>
        <v>0</v>
      </c>
      <c r="T692" s="22">
        <f t="shared" si="442"/>
        <v>0</v>
      </c>
      <c r="U692" s="85">
        <f t="shared" si="443"/>
        <v>0</v>
      </c>
      <c r="V692">
        <v>0</v>
      </c>
    </row>
    <row r="693" spans="2:22" ht="24" x14ac:dyDescent="0.25">
      <c r="B693" s="69" t="s">
        <v>39</v>
      </c>
      <c r="C693" s="18" t="s">
        <v>1520</v>
      </c>
      <c r="D693" s="19" t="s">
        <v>1521</v>
      </c>
      <c r="E693" s="20" t="s">
        <v>1522</v>
      </c>
      <c r="F693" s="21" t="s">
        <v>43</v>
      </c>
      <c r="G693" s="22">
        <v>2</v>
      </c>
      <c r="H693" s="22">
        <v>185.28</v>
      </c>
      <c r="I693" s="22">
        <f t="shared" si="435"/>
        <v>370.56</v>
      </c>
      <c r="J693" s="22"/>
      <c r="K693" s="22">
        <f t="shared" si="436"/>
        <v>0</v>
      </c>
      <c r="L693" s="22">
        <v>0</v>
      </c>
      <c r="M693" s="22">
        <f t="shared" si="437"/>
        <v>0</v>
      </c>
      <c r="N693" s="22">
        <v>2</v>
      </c>
      <c r="O693" s="22">
        <f t="shared" si="438"/>
        <v>370.56</v>
      </c>
      <c r="P693" s="22"/>
      <c r="Q693" s="22">
        <f t="shared" si="439"/>
        <v>0</v>
      </c>
      <c r="R693" s="22">
        <f t="shared" si="440"/>
        <v>2</v>
      </c>
      <c r="S693" s="22">
        <f t="shared" si="441"/>
        <v>370.56</v>
      </c>
      <c r="T693" s="22">
        <f t="shared" si="442"/>
        <v>0</v>
      </c>
      <c r="U693" s="85">
        <f t="shared" si="443"/>
        <v>0</v>
      </c>
      <c r="V693">
        <v>0</v>
      </c>
    </row>
    <row r="694" spans="2:22" ht="24" x14ac:dyDescent="0.25">
      <c r="B694" s="69" t="s">
        <v>39</v>
      </c>
      <c r="C694" s="18" t="s">
        <v>1523</v>
      </c>
      <c r="D694" s="19" t="s">
        <v>1524</v>
      </c>
      <c r="E694" s="20" t="s">
        <v>1525</v>
      </c>
      <c r="F694" s="21" t="s">
        <v>75</v>
      </c>
      <c r="G694" s="22">
        <v>530.4</v>
      </c>
      <c r="H694" s="22">
        <v>96.336001390660968</v>
      </c>
      <c r="I694" s="22">
        <f t="shared" si="435"/>
        <v>51096.62</v>
      </c>
      <c r="J694" s="22"/>
      <c r="K694" s="22">
        <f t="shared" si="436"/>
        <v>0</v>
      </c>
      <c r="L694" s="22">
        <v>265.2</v>
      </c>
      <c r="M694" s="22">
        <f t="shared" si="437"/>
        <v>25548.31</v>
      </c>
      <c r="N694" s="22">
        <v>265.2</v>
      </c>
      <c r="O694" s="22">
        <f t="shared" si="438"/>
        <v>25548.31</v>
      </c>
      <c r="P694" s="22"/>
      <c r="Q694" s="22">
        <f t="shared" si="439"/>
        <v>0</v>
      </c>
      <c r="R694" s="22">
        <f t="shared" si="440"/>
        <v>530.4</v>
      </c>
      <c r="S694" s="22">
        <f t="shared" si="441"/>
        <v>51096.62</v>
      </c>
      <c r="T694" s="22">
        <f t="shared" si="442"/>
        <v>0</v>
      </c>
      <c r="U694" s="85">
        <f t="shared" si="443"/>
        <v>0</v>
      </c>
      <c r="V694">
        <v>0</v>
      </c>
    </row>
    <row r="695" spans="2:22" ht="24" x14ac:dyDescent="0.25">
      <c r="B695" s="69" t="s">
        <v>39</v>
      </c>
      <c r="C695" s="18" t="s">
        <v>1169</v>
      </c>
      <c r="D695" s="19" t="s">
        <v>1526</v>
      </c>
      <c r="E695" s="20" t="s">
        <v>1171</v>
      </c>
      <c r="F695" s="21" t="s">
        <v>75</v>
      </c>
      <c r="G695" s="22">
        <v>104.04000000000002</v>
      </c>
      <c r="H695" s="22">
        <v>112.95601055846832</v>
      </c>
      <c r="I695" s="22">
        <f t="shared" si="435"/>
        <v>11751.94</v>
      </c>
      <c r="J695" s="22"/>
      <c r="K695" s="22">
        <f t="shared" si="436"/>
        <v>0</v>
      </c>
      <c r="L695" s="22">
        <v>104.04</v>
      </c>
      <c r="M695" s="22">
        <f t="shared" si="437"/>
        <v>11751.94</v>
      </c>
      <c r="N695" s="22"/>
      <c r="O695" s="22">
        <f t="shared" si="438"/>
        <v>0</v>
      </c>
      <c r="P695" s="22"/>
      <c r="Q695" s="22">
        <f t="shared" si="439"/>
        <v>0</v>
      </c>
      <c r="R695" s="22">
        <f t="shared" si="440"/>
        <v>104.04</v>
      </c>
      <c r="S695" s="22">
        <f t="shared" si="441"/>
        <v>11751.94</v>
      </c>
      <c r="T695" s="22">
        <f t="shared" si="442"/>
        <v>0</v>
      </c>
      <c r="U695" s="85">
        <f t="shared" si="443"/>
        <v>0</v>
      </c>
      <c r="V695">
        <v>0</v>
      </c>
    </row>
    <row r="696" spans="2:22" ht="24" x14ac:dyDescent="0.25">
      <c r="B696" s="69" t="s">
        <v>39</v>
      </c>
      <c r="C696" s="18" t="s">
        <v>1179</v>
      </c>
      <c r="D696" s="19" t="s">
        <v>1527</v>
      </c>
      <c r="E696" s="20" t="s">
        <v>1181</v>
      </c>
      <c r="F696" s="21" t="s">
        <v>75</v>
      </c>
      <c r="G696" s="22">
        <v>0</v>
      </c>
      <c r="H696" s="22">
        <v>177.8639926352578</v>
      </c>
      <c r="I696" s="22">
        <f t="shared" si="435"/>
        <v>0</v>
      </c>
      <c r="J696" s="22"/>
      <c r="K696" s="22">
        <f t="shared" si="436"/>
        <v>0</v>
      </c>
      <c r="L696" s="22">
        <v>0</v>
      </c>
      <c r="M696" s="22">
        <f t="shared" si="437"/>
        <v>0</v>
      </c>
      <c r="N696" s="22"/>
      <c r="O696" s="22">
        <f t="shared" si="438"/>
        <v>0</v>
      </c>
      <c r="P696" s="22"/>
      <c r="Q696" s="22">
        <f t="shared" si="439"/>
        <v>0</v>
      </c>
      <c r="R696" s="22">
        <f t="shared" si="440"/>
        <v>0</v>
      </c>
      <c r="S696" s="22">
        <f t="shared" si="441"/>
        <v>0</v>
      </c>
      <c r="T696" s="22">
        <f t="shared" si="442"/>
        <v>0</v>
      </c>
      <c r="U696" s="85">
        <f t="shared" si="443"/>
        <v>0</v>
      </c>
      <c r="V696">
        <v>0</v>
      </c>
    </row>
    <row r="697" spans="2:22" ht="24" x14ac:dyDescent="0.25">
      <c r="B697" s="69" t="s">
        <v>39</v>
      </c>
      <c r="C697" s="18" t="s">
        <v>1528</v>
      </c>
      <c r="D697" s="19" t="s">
        <v>1529</v>
      </c>
      <c r="E697" s="20" t="s">
        <v>1530</v>
      </c>
      <c r="F697" s="21" t="s">
        <v>75</v>
      </c>
      <c r="G697" s="22">
        <v>260</v>
      </c>
      <c r="H697" s="22">
        <v>94.547996943701762</v>
      </c>
      <c r="I697" s="22">
        <f t="shared" si="435"/>
        <v>24582.48</v>
      </c>
      <c r="J697" s="22"/>
      <c r="K697" s="22">
        <f t="shared" si="436"/>
        <v>0</v>
      </c>
      <c r="L697" s="22">
        <v>260</v>
      </c>
      <c r="M697" s="22">
        <f t="shared" si="437"/>
        <v>24582.48</v>
      </c>
      <c r="N697" s="22"/>
      <c r="O697" s="22">
        <f t="shared" si="438"/>
        <v>0</v>
      </c>
      <c r="P697" s="22"/>
      <c r="Q697" s="22">
        <f t="shared" si="439"/>
        <v>0</v>
      </c>
      <c r="R697" s="22">
        <f t="shared" si="440"/>
        <v>260</v>
      </c>
      <c r="S697" s="22">
        <f t="shared" si="441"/>
        <v>24582.48</v>
      </c>
      <c r="T697" s="22">
        <f t="shared" si="442"/>
        <v>0</v>
      </c>
      <c r="U697" s="85">
        <f t="shared" si="443"/>
        <v>0</v>
      </c>
      <c r="V697">
        <v>0</v>
      </c>
    </row>
    <row r="698" spans="2:22" ht="24" x14ac:dyDescent="0.25">
      <c r="B698" s="69" t="s">
        <v>39</v>
      </c>
      <c r="C698" s="18" t="s">
        <v>1531</v>
      </c>
      <c r="D698" s="19" t="s">
        <v>1532</v>
      </c>
      <c r="E698" s="20" t="s">
        <v>1533</v>
      </c>
      <c r="F698" s="21" t="s">
        <v>75</v>
      </c>
      <c r="G698" s="22">
        <v>100</v>
      </c>
      <c r="H698" s="22">
        <v>126.44399847955181</v>
      </c>
      <c r="I698" s="22">
        <f t="shared" si="435"/>
        <v>12644.4</v>
      </c>
      <c r="J698" s="22"/>
      <c r="K698" s="22">
        <f t="shared" si="436"/>
        <v>0</v>
      </c>
      <c r="L698" s="22">
        <v>100</v>
      </c>
      <c r="M698" s="22">
        <f t="shared" si="437"/>
        <v>12644.4</v>
      </c>
      <c r="N698" s="22"/>
      <c r="O698" s="22">
        <f t="shared" si="438"/>
        <v>0</v>
      </c>
      <c r="P698" s="22"/>
      <c r="Q698" s="22">
        <f t="shared" si="439"/>
        <v>0</v>
      </c>
      <c r="R698" s="22">
        <f t="shared" si="440"/>
        <v>100</v>
      </c>
      <c r="S698" s="22">
        <f t="shared" si="441"/>
        <v>12644.4</v>
      </c>
      <c r="T698" s="22">
        <f t="shared" si="442"/>
        <v>0</v>
      </c>
      <c r="U698" s="85">
        <f t="shared" si="443"/>
        <v>0</v>
      </c>
      <c r="V698">
        <v>0</v>
      </c>
    </row>
    <row r="699" spans="2:22" ht="24" x14ac:dyDescent="0.25">
      <c r="B699" s="69" t="s">
        <v>39</v>
      </c>
      <c r="C699" s="18" t="s">
        <v>1534</v>
      </c>
      <c r="D699" s="19" t="s">
        <v>1535</v>
      </c>
      <c r="E699" s="20" t="s">
        <v>1294</v>
      </c>
      <c r="F699" s="21" t="s">
        <v>75</v>
      </c>
      <c r="G699" s="22">
        <v>40</v>
      </c>
      <c r="H699" s="22">
        <v>161.171994327833</v>
      </c>
      <c r="I699" s="22">
        <f t="shared" si="435"/>
        <v>6446.88</v>
      </c>
      <c r="J699" s="22"/>
      <c r="K699" s="22">
        <f t="shared" si="436"/>
        <v>0</v>
      </c>
      <c r="L699" s="22">
        <v>0</v>
      </c>
      <c r="M699" s="22">
        <f t="shared" si="437"/>
        <v>0</v>
      </c>
      <c r="N699" s="22">
        <v>40</v>
      </c>
      <c r="O699" s="22">
        <f t="shared" si="438"/>
        <v>6446.88</v>
      </c>
      <c r="P699" s="22"/>
      <c r="Q699" s="22">
        <f t="shared" si="439"/>
        <v>0</v>
      </c>
      <c r="R699" s="22">
        <f t="shared" si="440"/>
        <v>40</v>
      </c>
      <c r="S699" s="22">
        <f t="shared" si="441"/>
        <v>6446.88</v>
      </c>
      <c r="T699" s="22">
        <f t="shared" si="442"/>
        <v>0</v>
      </c>
      <c r="U699" s="85">
        <f t="shared" si="443"/>
        <v>0</v>
      </c>
      <c r="V699">
        <v>0</v>
      </c>
    </row>
    <row r="700" spans="2:22" ht="24" x14ac:dyDescent="0.25">
      <c r="B700" s="72" t="s">
        <v>134</v>
      </c>
      <c r="C700" s="18" t="s">
        <v>1536</v>
      </c>
      <c r="D700" s="19" t="s">
        <v>1537</v>
      </c>
      <c r="E700" s="20" t="s">
        <v>1538</v>
      </c>
      <c r="F700" s="21" t="s">
        <v>595</v>
      </c>
      <c r="G700" s="22">
        <v>0</v>
      </c>
      <c r="H700" s="22">
        <v>6.6000000000000005</v>
      </c>
      <c r="I700" s="22">
        <f t="shared" si="435"/>
        <v>0</v>
      </c>
      <c r="J700" s="22"/>
      <c r="K700" s="22">
        <f t="shared" si="436"/>
        <v>0</v>
      </c>
      <c r="L700" s="22">
        <v>0</v>
      </c>
      <c r="M700" s="22">
        <f t="shared" si="437"/>
        <v>0</v>
      </c>
      <c r="N700" s="22"/>
      <c r="O700" s="22">
        <f t="shared" si="438"/>
        <v>0</v>
      </c>
      <c r="P700" s="22"/>
      <c r="Q700" s="22">
        <f t="shared" si="439"/>
        <v>0</v>
      </c>
      <c r="R700" s="22">
        <f t="shared" si="440"/>
        <v>0</v>
      </c>
      <c r="S700" s="22">
        <f t="shared" si="441"/>
        <v>0</v>
      </c>
      <c r="T700" s="22">
        <f t="shared" si="442"/>
        <v>0</v>
      </c>
      <c r="U700" s="85">
        <f t="shared" si="443"/>
        <v>0</v>
      </c>
      <c r="V700">
        <v>0</v>
      </c>
    </row>
    <row r="701" spans="2:22" ht="24" x14ac:dyDescent="0.25">
      <c r="B701" s="69" t="s">
        <v>39</v>
      </c>
      <c r="C701" s="18" t="s">
        <v>875</v>
      </c>
      <c r="D701" s="19" t="s">
        <v>1539</v>
      </c>
      <c r="E701" s="20" t="s">
        <v>877</v>
      </c>
      <c r="F701" s="21" t="s">
        <v>43</v>
      </c>
      <c r="G701" s="22">
        <v>100</v>
      </c>
      <c r="H701" s="22">
        <v>13.176</v>
      </c>
      <c r="I701" s="22">
        <f t="shared" si="435"/>
        <v>1317.6</v>
      </c>
      <c r="J701" s="22"/>
      <c r="K701" s="22">
        <f t="shared" si="436"/>
        <v>0</v>
      </c>
      <c r="L701" s="22">
        <v>100</v>
      </c>
      <c r="M701" s="22">
        <f t="shared" si="437"/>
        <v>1317.6</v>
      </c>
      <c r="N701" s="22"/>
      <c r="O701" s="22">
        <f t="shared" si="438"/>
        <v>0</v>
      </c>
      <c r="P701" s="22"/>
      <c r="Q701" s="22">
        <f t="shared" si="439"/>
        <v>0</v>
      </c>
      <c r="R701" s="22">
        <f t="shared" si="440"/>
        <v>100</v>
      </c>
      <c r="S701" s="22">
        <f t="shared" si="441"/>
        <v>1317.6</v>
      </c>
      <c r="T701" s="22">
        <f t="shared" si="442"/>
        <v>0</v>
      </c>
      <c r="U701" s="85">
        <f t="shared" si="443"/>
        <v>0</v>
      </c>
      <c r="V701">
        <v>0</v>
      </c>
    </row>
    <row r="702" spans="2:22" ht="24" x14ac:dyDescent="0.25">
      <c r="B702" s="69" t="s">
        <v>39</v>
      </c>
      <c r="C702" s="18" t="s">
        <v>1185</v>
      </c>
      <c r="D702" s="19" t="s">
        <v>1540</v>
      </c>
      <c r="E702" s="20" t="s">
        <v>1187</v>
      </c>
      <c r="F702" s="21" t="s">
        <v>43</v>
      </c>
      <c r="G702" s="22">
        <v>150</v>
      </c>
      <c r="H702" s="22">
        <v>8.6039999999999992</v>
      </c>
      <c r="I702" s="22">
        <f t="shared" si="435"/>
        <v>1290.5999999999999</v>
      </c>
      <c r="J702" s="22"/>
      <c r="K702" s="22">
        <f t="shared" si="436"/>
        <v>0</v>
      </c>
      <c r="L702" s="22">
        <v>150</v>
      </c>
      <c r="M702" s="22">
        <f t="shared" si="437"/>
        <v>1290.5999999999999</v>
      </c>
      <c r="N702" s="22"/>
      <c r="O702" s="22">
        <f t="shared" si="438"/>
        <v>0</v>
      </c>
      <c r="P702" s="22"/>
      <c r="Q702" s="22">
        <f t="shared" si="439"/>
        <v>0</v>
      </c>
      <c r="R702" s="22">
        <f t="shared" si="440"/>
        <v>150</v>
      </c>
      <c r="S702" s="22">
        <f t="shared" si="441"/>
        <v>1290.5999999999999</v>
      </c>
      <c r="T702" s="22">
        <f t="shared" si="442"/>
        <v>0</v>
      </c>
      <c r="U702" s="85">
        <f t="shared" si="443"/>
        <v>0</v>
      </c>
      <c r="V702">
        <v>0</v>
      </c>
    </row>
    <row r="703" spans="2:22" ht="24" x14ac:dyDescent="0.25">
      <c r="B703" s="69" t="s">
        <v>39</v>
      </c>
      <c r="C703" s="18" t="s">
        <v>869</v>
      </c>
      <c r="D703" s="19" t="s">
        <v>1541</v>
      </c>
      <c r="E703" s="20" t="s">
        <v>871</v>
      </c>
      <c r="F703" s="21" t="s">
        <v>43</v>
      </c>
      <c r="G703" s="22">
        <v>130</v>
      </c>
      <c r="H703" s="22">
        <v>9.984</v>
      </c>
      <c r="I703" s="22">
        <f>ROUND(G703*H703,2)</f>
        <v>1297.92</v>
      </c>
      <c r="J703" s="22"/>
      <c r="K703" s="22">
        <f t="shared" si="436"/>
        <v>0</v>
      </c>
      <c r="L703" s="22">
        <v>130</v>
      </c>
      <c r="M703" s="22">
        <f t="shared" si="437"/>
        <v>1297.92</v>
      </c>
      <c r="N703" s="22"/>
      <c r="O703" s="22">
        <f t="shared" si="438"/>
        <v>0</v>
      </c>
      <c r="P703" s="22"/>
      <c r="Q703" s="22">
        <f t="shared" si="439"/>
        <v>0</v>
      </c>
      <c r="R703" s="22">
        <f t="shared" si="440"/>
        <v>130</v>
      </c>
      <c r="S703" s="22">
        <f t="shared" si="441"/>
        <v>1297.92</v>
      </c>
      <c r="T703" s="22">
        <f t="shared" si="442"/>
        <v>0</v>
      </c>
      <c r="U703" s="85">
        <f t="shared" si="443"/>
        <v>0</v>
      </c>
      <c r="V703">
        <v>0</v>
      </c>
    </row>
    <row r="704" spans="2:22" x14ac:dyDescent="0.25">
      <c r="B704" s="76"/>
      <c r="C704" s="52"/>
      <c r="D704" s="25" t="s">
        <v>1630</v>
      </c>
      <c r="E704" s="53" t="s">
        <v>1492</v>
      </c>
      <c r="F704" s="26"/>
      <c r="G704" s="46">
        <v>0</v>
      </c>
      <c r="H704" s="27"/>
      <c r="I704" s="27">
        <f>SUBTOTAL(9,I705:I709)</f>
        <v>148662.01999999999</v>
      </c>
      <c r="J704" s="27"/>
      <c r="K704" s="27">
        <f>SUBTOTAL(9,K705:K709)</f>
        <v>0</v>
      </c>
      <c r="L704" s="27">
        <v>0</v>
      </c>
      <c r="M704" s="27">
        <f>SUBTOTAL(9,M705:M709)</f>
        <v>0</v>
      </c>
      <c r="N704" s="27">
        <v>0</v>
      </c>
      <c r="O704" s="27">
        <f>SUBTOTAL(9,O705:O709)</f>
        <v>0</v>
      </c>
      <c r="P704" s="27">
        <v>0</v>
      </c>
      <c r="Q704" s="27">
        <f>SUBTOTAL(9,Q705:Q709)</f>
        <v>148662.01999999999</v>
      </c>
      <c r="R704" s="27"/>
      <c r="S704" s="27">
        <f>SUBTOTAL(9,S705:S709)</f>
        <v>148662.01999999999</v>
      </c>
      <c r="T704" s="27"/>
      <c r="U704" s="27">
        <f>SUBTOTAL(9,U705:U709)</f>
        <v>0</v>
      </c>
      <c r="V704">
        <v>0</v>
      </c>
    </row>
    <row r="705" spans="2:22" ht="24" x14ac:dyDescent="0.25">
      <c r="B705" s="69" t="s">
        <v>39</v>
      </c>
      <c r="C705" s="18" t="s">
        <v>1631</v>
      </c>
      <c r="D705" s="19" t="s">
        <v>1632</v>
      </c>
      <c r="E705" s="44" t="s">
        <v>1633</v>
      </c>
      <c r="F705" s="136" t="s">
        <v>43</v>
      </c>
      <c r="G705" s="22">
        <v>107</v>
      </c>
      <c r="H705" s="22">
        <v>643.866218</v>
      </c>
      <c r="I705" s="22">
        <f t="shared" ref="I705:I709" si="444">ROUND(G705*H705,2)</f>
        <v>68893.69</v>
      </c>
      <c r="J705" s="22"/>
      <c r="K705" s="22">
        <f t="shared" ref="K705:K709" si="445">ROUND($H705*J705,2)</f>
        <v>0</v>
      </c>
      <c r="L705" s="22"/>
      <c r="M705" s="22">
        <f t="shared" ref="M705:M709" si="446">ROUND($H705*L705,2)</f>
        <v>0</v>
      </c>
      <c r="N705" s="22"/>
      <c r="O705" s="22">
        <f t="shared" ref="O705:O709" si="447">ROUND($H705*N705,2)</f>
        <v>0</v>
      </c>
      <c r="P705" s="22">
        <v>107</v>
      </c>
      <c r="Q705" s="22">
        <f t="shared" ref="Q705:Q709" si="448">ROUND($H705*P705,2)</f>
        <v>68893.69</v>
      </c>
      <c r="R705" s="22">
        <f t="shared" ref="R705:R709" si="449">J705+L705+N705+P705</f>
        <v>107</v>
      </c>
      <c r="S705" s="22">
        <f t="shared" ref="S705:S709" si="450">+M705+K705+O705+Q705</f>
        <v>68893.69</v>
      </c>
      <c r="T705" s="22">
        <f t="shared" ref="T705:T709" si="451">G705-R705</f>
        <v>0</v>
      </c>
      <c r="U705" s="85">
        <f t="shared" ref="U705:U709" si="452">I705-S705</f>
        <v>0</v>
      </c>
      <c r="V705">
        <v>0</v>
      </c>
    </row>
    <row r="706" spans="2:22" ht="24" x14ac:dyDescent="0.25">
      <c r="B706" s="69" t="s">
        <v>39</v>
      </c>
      <c r="C706" s="18" t="s">
        <v>1634</v>
      </c>
      <c r="D706" s="19" t="s">
        <v>1635</v>
      </c>
      <c r="E706" s="44" t="s">
        <v>1636</v>
      </c>
      <c r="F706" s="136" t="s">
        <v>43</v>
      </c>
      <c r="G706" s="22">
        <v>16</v>
      </c>
      <c r="H706" s="22">
        <v>637.440744</v>
      </c>
      <c r="I706" s="22">
        <f t="shared" si="444"/>
        <v>10199.049999999999</v>
      </c>
      <c r="J706" s="22"/>
      <c r="K706" s="22">
        <f t="shared" si="445"/>
        <v>0</v>
      </c>
      <c r="L706" s="22"/>
      <c r="M706" s="22">
        <f t="shared" si="446"/>
        <v>0</v>
      </c>
      <c r="N706" s="22"/>
      <c r="O706" s="22">
        <f t="shared" si="447"/>
        <v>0</v>
      </c>
      <c r="P706" s="22">
        <v>16</v>
      </c>
      <c r="Q706" s="22">
        <f t="shared" si="448"/>
        <v>10199.049999999999</v>
      </c>
      <c r="R706" s="22">
        <f t="shared" si="449"/>
        <v>16</v>
      </c>
      <c r="S706" s="22">
        <f t="shared" si="450"/>
        <v>10199.049999999999</v>
      </c>
      <c r="T706" s="22">
        <f t="shared" si="451"/>
        <v>0</v>
      </c>
      <c r="U706" s="85">
        <f t="shared" si="452"/>
        <v>0</v>
      </c>
    </row>
    <row r="707" spans="2:22" ht="24" x14ac:dyDescent="0.25">
      <c r="B707" s="69" t="s">
        <v>39</v>
      </c>
      <c r="C707" s="18" t="s">
        <v>1637</v>
      </c>
      <c r="D707" s="19" t="s">
        <v>1638</v>
      </c>
      <c r="E707" s="44" t="s">
        <v>1639</v>
      </c>
      <c r="F707" s="136" t="s">
        <v>43</v>
      </c>
      <c r="G707" s="22">
        <v>178</v>
      </c>
      <c r="H707" s="22">
        <v>260.30095</v>
      </c>
      <c r="I707" s="22">
        <f t="shared" si="444"/>
        <v>46333.57</v>
      </c>
      <c r="J707" s="22"/>
      <c r="K707" s="22">
        <f t="shared" si="445"/>
        <v>0</v>
      </c>
      <c r="L707" s="22"/>
      <c r="M707" s="22">
        <f t="shared" si="446"/>
        <v>0</v>
      </c>
      <c r="N707" s="22"/>
      <c r="O707" s="22">
        <f t="shared" si="447"/>
        <v>0</v>
      </c>
      <c r="P707" s="22">
        <v>178</v>
      </c>
      <c r="Q707" s="22">
        <f t="shared" si="448"/>
        <v>46333.57</v>
      </c>
      <c r="R707" s="22">
        <f t="shared" si="449"/>
        <v>178</v>
      </c>
      <c r="S707" s="22">
        <f t="shared" si="450"/>
        <v>46333.57</v>
      </c>
      <c r="T707" s="22">
        <f t="shared" si="451"/>
        <v>0</v>
      </c>
      <c r="U707" s="85">
        <f t="shared" si="452"/>
        <v>0</v>
      </c>
    </row>
    <row r="708" spans="2:22" ht="24" x14ac:dyDescent="0.25">
      <c r="B708" s="69" t="s">
        <v>39</v>
      </c>
      <c r="C708" s="18" t="s">
        <v>1640</v>
      </c>
      <c r="D708" s="19" t="s">
        <v>1641</v>
      </c>
      <c r="E708" s="44" t="s">
        <v>1642</v>
      </c>
      <c r="F708" s="136" t="s">
        <v>43</v>
      </c>
      <c r="G708" s="22">
        <v>84</v>
      </c>
      <c r="H708" s="22">
        <v>132.658638</v>
      </c>
      <c r="I708" s="22">
        <f t="shared" si="444"/>
        <v>11143.33</v>
      </c>
      <c r="J708" s="22"/>
      <c r="K708" s="22">
        <f t="shared" si="445"/>
        <v>0</v>
      </c>
      <c r="L708" s="22"/>
      <c r="M708" s="22">
        <f t="shared" si="446"/>
        <v>0</v>
      </c>
      <c r="N708" s="22"/>
      <c r="O708" s="22">
        <f t="shared" si="447"/>
        <v>0</v>
      </c>
      <c r="P708" s="22">
        <v>84</v>
      </c>
      <c r="Q708" s="22">
        <f t="shared" si="448"/>
        <v>11143.33</v>
      </c>
      <c r="R708" s="22">
        <f t="shared" si="449"/>
        <v>84</v>
      </c>
      <c r="S708" s="22">
        <f t="shared" si="450"/>
        <v>11143.33</v>
      </c>
      <c r="T708" s="22">
        <f t="shared" si="451"/>
        <v>0</v>
      </c>
      <c r="U708" s="85">
        <f t="shared" si="452"/>
        <v>0</v>
      </c>
    </row>
    <row r="709" spans="2:22" ht="24" x14ac:dyDescent="0.25">
      <c r="B709" s="69" t="s">
        <v>39</v>
      </c>
      <c r="C709" s="18">
        <v>4394</v>
      </c>
      <c r="D709" s="19" t="s">
        <v>1643</v>
      </c>
      <c r="E709" s="44" t="s">
        <v>1644</v>
      </c>
      <c r="F709" s="136" t="s">
        <v>43</v>
      </c>
      <c r="G709" s="22">
        <v>38</v>
      </c>
      <c r="H709" s="22">
        <v>318.22054599999996</v>
      </c>
      <c r="I709" s="22">
        <f t="shared" si="444"/>
        <v>12092.38</v>
      </c>
      <c r="J709" s="22"/>
      <c r="K709" s="22">
        <f t="shared" si="445"/>
        <v>0</v>
      </c>
      <c r="L709" s="22"/>
      <c r="M709" s="22">
        <f t="shared" si="446"/>
        <v>0</v>
      </c>
      <c r="N709" s="22"/>
      <c r="O709" s="22">
        <f t="shared" si="447"/>
        <v>0</v>
      </c>
      <c r="P709" s="22">
        <v>38</v>
      </c>
      <c r="Q709" s="22">
        <f t="shared" si="448"/>
        <v>12092.38</v>
      </c>
      <c r="R709" s="22">
        <f t="shared" si="449"/>
        <v>38</v>
      </c>
      <c r="S709" s="22">
        <f t="shared" si="450"/>
        <v>12092.38</v>
      </c>
      <c r="T709" s="22">
        <f t="shared" si="451"/>
        <v>0</v>
      </c>
      <c r="U709" s="85">
        <f t="shared" si="452"/>
        <v>0</v>
      </c>
    </row>
    <row r="710" spans="2:22" x14ac:dyDescent="0.25">
      <c r="B710" s="76"/>
      <c r="C710" s="52"/>
      <c r="D710" s="25" t="s">
        <v>1787</v>
      </c>
      <c r="E710" s="53" t="s">
        <v>1788</v>
      </c>
      <c r="F710" s="26"/>
      <c r="G710" s="46">
        <v>0</v>
      </c>
      <c r="H710" s="27"/>
      <c r="I710" s="27">
        <f>SUBTOTAL(9,I711)</f>
        <v>301100</v>
      </c>
      <c r="J710" s="27"/>
      <c r="K710" s="27">
        <f>SUBTOTAL(9,K711:K715)</f>
        <v>0</v>
      </c>
      <c r="L710" s="27">
        <v>0</v>
      </c>
      <c r="M710" s="27">
        <f>SUBTOTAL(9,M711:M715)</f>
        <v>0</v>
      </c>
      <c r="N710" s="27">
        <v>0</v>
      </c>
      <c r="O710" s="27">
        <f>SUBTOTAL(9,O711:O715)</f>
        <v>0</v>
      </c>
      <c r="P710" s="27">
        <v>0</v>
      </c>
      <c r="Q710" s="27">
        <f>SUBTOTAL(9,Q711:Q715)</f>
        <v>387824</v>
      </c>
      <c r="R710" s="27"/>
      <c r="S710" s="27">
        <f>SUBTOTAL(9,S711:S715)</f>
        <v>387824</v>
      </c>
      <c r="T710" s="27"/>
      <c r="U710" s="27">
        <f>SUBTOTAL(9,U711:U715)</f>
        <v>0</v>
      </c>
      <c r="V710">
        <v>0</v>
      </c>
    </row>
    <row r="711" spans="2:22" ht="24" x14ac:dyDescent="0.25">
      <c r="B711" s="69" t="s">
        <v>1550</v>
      </c>
      <c r="C711" s="18" t="s">
        <v>1789</v>
      </c>
      <c r="D711" s="19" t="s">
        <v>1790</v>
      </c>
      <c r="E711" s="44" t="s">
        <v>1791</v>
      </c>
      <c r="F711" s="136" t="s">
        <v>43</v>
      </c>
      <c r="G711" s="22">
        <v>1</v>
      </c>
      <c r="H711" s="22">
        <v>301100</v>
      </c>
      <c r="I711" s="22">
        <f t="shared" ref="I711" si="453">ROUND(G711*H711,2)</f>
        <v>301100</v>
      </c>
      <c r="J711" s="22"/>
      <c r="K711" s="22">
        <f t="shared" ref="K711" si="454">ROUND($H711*J711,2)</f>
        <v>0</v>
      </c>
      <c r="L711" s="22"/>
      <c r="M711" s="22">
        <f t="shared" ref="M711" si="455">ROUND($H711*L711,2)</f>
        <v>0</v>
      </c>
      <c r="N711" s="22"/>
      <c r="O711" s="22">
        <f t="shared" ref="O711" si="456">ROUND($H711*N711,2)</f>
        <v>0</v>
      </c>
      <c r="P711" s="22">
        <v>1</v>
      </c>
      <c r="Q711" s="22">
        <f t="shared" ref="Q711" si="457">ROUND($H711*P711,2)</f>
        <v>301100</v>
      </c>
      <c r="R711" s="22">
        <f>J711+L711+N711+P711</f>
        <v>1</v>
      </c>
      <c r="S711" s="22">
        <f>+M711+K711+O711+Q711</f>
        <v>301100</v>
      </c>
      <c r="T711" s="22">
        <f>G711-R711</f>
        <v>0</v>
      </c>
      <c r="U711" s="85">
        <f>I711-S711</f>
        <v>0</v>
      </c>
      <c r="V711">
        <v>0</v>
      </c>
    </row>
    <row r="712" spans="2:22" x14ac:dyDescent="0.25">
      <c r="B712" s="73"/>
      <c r="C712" s="38"/>
      <c r="D712" s="39" t="s">
        <v>1542</v>
      </c>
      <c r="E712" s="41" t="s">
        <v>1543</v>
      </c>
      <c r="F712" s="138"/>
      <c r="G712" s="16">
        <v>0</v>
      </c>
      <c r="H712" s="16"/>
      <c r="I712" s="16">
        <f>SUBTOTAL(9,I713)</f>
        <v>86724</v>
      </c>
      <c r="J712" s="17"/>
      <c r="K712" s="16"/>
      <c r="L712" s="17">
        <v>0</v>
      </c>
      <c r="M712" s="16"/>
      <c r="N712" s="17">
        <v>0</v>
      </c>
      <c r="O712" s="16"/>
      <c r="P712" s="17">
        <v>0</v>
      </c>
      <c r="Q712" s="16"/>
      <c r="R712" s="16"/>
      <c r="S712" s="16"/>
      <c r="T712" s="16"/>
      <c r="U712" s="84"/>
      <c r="V712">
        <v>0</v>
      </c>
    </row>
    <row r="713" spans="2:22" ht="24.75" thickBot="1" x14ac:dyDescent="0.3">
      <c r="B713" s="77" t="s">
        <v>39</v>
      </c>
      <c r="C713" s="78" t="s">
        <v>1544</v>
      </c>
      <c r="D713" s="79" t="s">
        <v>1545</v>
      </c>
      <c r="E713" s="80" t="s">
        <v>1546</v>
      </c>
      <c r="F713" s="81" t="s">
        <v>47</v>
      </c>
      <c r="G713" s="82">
        <v>5500</v>
      </c>
      <c r="H713" s="83">
        <v>15.768000000000001</v>
      </c>
      <c r="I713" s="83">
        <f>ROUND(G713*H713,2)</f>
        <v>86724</v>
      </c>
      <c r="J713" s="83"/>
      <c r="K713" s="83">
        <f>ROUND($H713*J713,2)</f>
        <v>0</v>
      </c>
      <c r="L713" s="83">
        <v>0</v>
      </c>
      <c r="M713" s="83">
        <f>ROUND($H713*L713,2)</f>
        <v>0</v>
      </c>
      <c r="N713" s="83">
        <v>0</v>
      </c>
      <c r="O713" s="83">
        <f>ROUND($H713*N713,2)</f>
        <v>0</v>
      </c>
      <c r="P713" s="83">
        <v>5500</v>
      </c>
      <c r="Q713" s="83">
        <f>ROUND($H713*P713,2)</f>
        <v>86724</v>
      </c>
      <c r="R713" s="22">
        <f>J713+L713+N713+P713</f>
        <v>5500</v>
      </c>
      <c r="S713" s="22">
        <f>+M713+K713+O713+Q713</f>
        <v>86724</v>
      </c>
      <c r="T713" s="22">
        <f>G713-R713</f>
        <v>0</v>
      </c>
      <c r="U713" s="85">
        <f>I713-S713</f>
        <v>0</v>
      </c>
      <c r="V713">
        <v>0</v>
      </c>
    </row>
    <row r="714" spans="2:22" x14ac:dyDescent="0.25">
      <c r="D714" s="64"/>
      <c r="E714" s="64"/>
      <c r="F714" s="65"/>
      <c r="G714" s="54"/>
      <c r="H714" s="54"/>
      <c r="I714" s="54"/>
      <c r="J714" s="54"/>
      <c r="K714" s="54"/>
      <c r="L714" s="54"/>
      <c r="M714" s="54"/>
      <c r="N714" s="133"/>
      <c r="O714" s="54"/>
      <c r="P714" s="133"/>
      <c r="Q714" s="54"/>
      <c r="R714" s="54"/>
      <c r="S714" s="54"/>
      <c r="T714" s="54"/>
      <c r="U714" s="54"/>
    </row>
    <row r="716" spans="2:22" x14ac:dyDescent="0.25">
      <c r="E716" s="56"/>
    </row>
    <row r="720" spans="2:22" x14ac:dyDescent="0.25">
      <c r="E720" s="57"/>
      <c r="F720" s="58"/>
    </row>
    <row r="721" spans="4:6" x14ac:dyDescent="0.25">
      <c r="E721" s="57"/>
      <c r="F721" s="58"/>
    </row>
    <row r="722" spans="4:6" x14ac:dyDescent="0.25">
      <c r="D722" s="59"/>
      <c r="E722" s="60"/>
      <c r="F722" s="58"/>
    </row>
    <row r="723" spans="4:6" x14ac:dyDescent="0.25">
      <c r="D723" s="59"/>
      <c r="E723" s="61"/>
      <c r="F723" s="58"/>
    </row>
    <row r="724" spans="4:6" x14ac:dyDescent="0.25">
      <c r="D724" s="59"/>
      <c r="E724" s="61"/>
      <c r="F724" s="58"/>
    </row>
    <row r="725" spans="4:6" x14ac:dyDescent="0.25">
      <c r="D725" s="59"/>
      <c r="E725" s="61"/>
      <c r="F725" s="58"/>
    </row>
    <row r="726" spans="4:6" x14ac:dyDescent="0.25">
      <c r="D726" s="59"/>
      <c r="E726" s="61"/>
      <c r="F726" s="58"/>
    </row>
    <row r="727" spans="4:6" x14ac:dyDescent="0.25">
      <c r="D727" s="59"/>
      <c r="E727" s="61"/>
      <c r="F727" s="58"/>
    </row>
    <row r="728" spans="4:6" x14ac:dyDescent="0.25">
      <c r="D728" s="59"/>
      <c r="E728" s="61"/>
      <c r="F728" s="58"/>
    </row>
    <row r="729" spans="4:6" x14ac:dyDescent="0.25">
      <c r="D729" s="59"/>
      <c r="E729" s="61"/>
      <c r="F729" s="58"/>
    </row>
    <row r="730" spans="4:6" x14ac:dyDescent="0.25">
      <c r="D730" s="62"/>
      <c r="E730" s="60"/>
      <c r="F730" s="58"/>
    </row>
    <row r="731" spans="4:6" x14ac:dyDescent="0.25">
      <c r="D731" s="62"/>
      <c r="E731" s="63"/>
      <c r="F731" s="58"/>
    </row>
    <row r="732" spans="4:6" x14ac:dyDescent="0.25">
      <c r="D732" s="62"/>
      <c r="E732" s="61"/>
      <c r="F732" s="58"/>
    </row>
    <row r="733" spans="4:6" x14ac:dyDescent="0.25">
      <c r="D733" s="62"/>
      <c r="E733" s="63"/>
      <c r="F733" s="58"/>
    </row>
    <row r="734" spans="4:6" x14ac:dyDescent="0.25">
      <c r="D734" s="62"/>
      <c r="E734" s="61"/>
      <c r="F734" s="58"/>
    </row>
    <row r="735" spans="4:6" x14ac:dyDescent="0.25">
      <c r="D735" s="62"/>
      <c r="E735" s="61"/>
      <c r="F735" s="58"/>
    </row>
    <row r="736" spans="4:6" x14ac:dyDescent="0.25">
      <c r="D736" s="62"/>
      <c r="E736" s="61"/>
      <c r="F736" s="58"/>
    </row>
    <row r="737" spans="4:7" x14ac:dyDescent="0.25">
      <c r="D737" s="62"/>
      <c r="E737" s="61"/>
      <c r="F737" s="58"/>
    </row>
    <row r="738" spans="4:7" x14ac:dyDescent="0.25">
      <c r="D738" s="62"/>
      <c r="E738" s="63"/>
      <c r="F738" s="58"/>
    </row>
    <row r="739" spans="4:7" x14ac:dyDescent="0.25">
      <c r="D739" s="62"/>
      <c r="E739" s="61"/>
      <c r="F739" s="58"/>
    </row>
    <row r="740" spans="4:7" x14ac:dyDescent="0.25">
      <c r="D740" s="62"/>
      <c r="E740" s="61"/>
      <c r="F740" s="58"/>
    </row>
    <row r="741" spans="4:7" x14ac:dyDescent="0.25">
      <c r="D741" s="62"/>
      <c r="E741" s="61"/>
      <c r="F741" s="58"/>
      <c r="G741" s="8">
        <v>0</v>
      </c>
    </row>
    <row r="742" spans="4:7" x14ac:dyDescent="0.25">
      <c r="D742" s="62"/>
      <c r="E742" s="61"/>
      <c r="F742" s="58"/>
    </row>
    <row r="743" spans="4:7" x14ac:dyDescent="0.25">
      <c r="D743" s="62"/>
      <c r="E743" s="61"/>
      <c r="F743" s="58"/>
    </row>
    <row r="744" spans="4:7" x14ac:dyDescent="0.25">
      <c r="D744" s="62"/>
      <c r="E744" s="61"/>
      <c r="F744" s="58"/>
    </row>
    <row r="745" spans="4:7" x14ac:dyDescent="0.25">
      <c r="D745" s="62"/>
      <c r="E745" s="61"/>
      <c r="F745" s="58"/>
    </row>
    <row r="746" spans="4:7" x14ac:dyDescent="0.25">
      <c r="D746" s="62"/>
      <c r="E746" s="61"/>
      <c r="F746" s="58"/>
    </row>
    <row r="747" spans="4:7" x14ac:dyDescent="0.25">
      <c r="D747" s="62"/>
      <c r="E747" s="61"/>
      <c r="F747" s="58"/>
    </row>
    <row r="748" spans="4:7" x14ac:dyDescent="0.25">
      <c r="D748" s="62"/>
      <c r="E748" s="61"/>
      <c r="F748" s="58"/>
    </row>
    <row r="749" spans="4:7" x14ac:dyDescent="0.25">
      <c r="D749" s="62"/>
      <c r="E749" s="61"/>
      <c r="F749" s="58"/>
    </row>
    <row r="750" spans="4:7" x14ac:dyDescent="0.25">
      <c r="D750" s="62"/>
      <c r="E750" s="61"/>
      <c r="F750" s="58"/>
    </row>
    <row r="751" spans="4:7" x14ac:dyDescent="0.25">
      <c r="D751" s="62"/>
      <c r="E751" s="61"/>
      <c r="F751" s="58"/>
    </row>
    <row r="752" spans="4:7" x14ac:dyDescent="0.25">
      <c r="D752" s="62"/>
      <c r="E752" s="61"/>
      <c r="F752" s="58"/>
    </row>
    <row r="753" spans="4:6" x14ac:dyDescent="0.25">
      <c r="D753" s="62"/>
      <c r="E753" s="61"/>
      <c r="F753" s="58"/>
    </row>
    <row r="754" spans="4:6" x14ac:dyDescent="0.25">
      <c r="D754" s="62"/>
      <c r="E754" s="61"/>
      <c r="F754" s="58"/>
    </row>
    <row r="755" spans="4:6" x14ac:dyDescent="0.25">
      <c r="D755" s="62"/>
      <c r="E755" s="61"/>
      <c r="F755" s="58"/>
    </row>
    <row r="756" spans="4:6" x14ac:dyDescent="0.25">
      <c r="D756" s="62"/>
      <c r="E756" s="63"/>
      <c r="F756" s="58"/>
    </row>
    <row r="757" spans="4:6" x14ac:dyDescent="0.25">
      <c r="D757" s="62"/>
      <c r="E757" s="61"/>
      <c r="F757" s="58"/>
    </row>
    <row r="758" spans="4:6" x14ac:dyDescent="0.25">
      <c r="D758" s="62"/>
      <c r="E758" s="61"/>
      <c r="F758" s="58"/>
    </row>
    <row r="759" spans="4:6" x14ac:dyDescent="0.25">
      <c r="D759" s="62"/>
      <c r="E759" s="61"/>
      <c r="F759" s="58"/>
    </row>
    <row r="760" spans="4:6" x14ac:dyDescent="0.25">
      <c r="D760" s="62"/>
      <c r="E760" s="63"/>
      <c r="F760" s="58"/>
    </row>
    <row r="761" spans="4:6" x14ac:dyDescent="0.25">
      <c r="D761" s="62"/>
      <c r="E761" s="61"/>
      <c r="F761" s="58"/>
    </row>
    <row r="762" spans="4:6" x14ac:dyDescent="0.25">
      <c r="D762" s="62"/>
      <c r="E762" s="63"/>
      <c r="F762" s="58"/>
    </row>
    <row r="763" spans="4:6" x14ac:dyDescent="0.25">
      <c r="D763" s="62"/>
      <c r="E763" s="61"/>
      <c r="F763" s="58"/>
    </row>
    <row r="764" spans="4:6" x14ac:dyDescent="0.25">
      <c r="D764" s="62"/>
      <c r="E764" s="61"/>
      <c r="F764" s="58"/>
    </row>
    <row r="765" spans="4:6" x14ac:dyDescent="0.25">
      <c r="E765" s="57"/>
      <c r="F765" s="58"/>
    </row>
    <row r="766" spans="4:6" x14ac:dyDescent="0.25">
      <c r="E766" s="57"/>
      <c r="F766" s="58"/>
    </row>
  </sheetData>
  <autoFilter ref="B11:U713" xr:uid="{00000000-0009-0000-0000-000007000000}"/>
  <mergeCells count="7">
    <mergeCell ref="T7:U7"/>
    <mergeCell ref="G9:H9"/>
    <mergeCell ref="E3:I3"/>
    <mergeCell ref="J3:S6"/>
    <mergeCell ref="E4:I4"/>
    <mergeCell ref="E5:I6"/>
    <mergeCell ref="E7:I7"/>
  </mergeCells>
  <printOptions horizontalCentered="1"/>
  <pageMargins left="0.51181102362204722" right="0.51181102362204722" top="0.31496062992125984" bottom="0.78740157480314965" header="0.31496062992125984" footer="0.31496062992125984"/>
  <pageSetup paperSize="9" scale="53" fitToHeight="0" orientation="landscape" r:id="rId1"/>
  <headerFooter>
    <oddFooter>&amp;LLUMALI ENGENHARIA LTDA.CRISTIANO QUEIROZ DE GUSMÃOCREA Nº 7293-D/PB&amp;CPag. &amp;P/&amp;N&amp;RASSEMBLÉIA LEGISLATIVA DO  ESTADO DO CEARÁCOMISSÃO DE FISCALIZAÇÃO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V715"/>
  <sheetViews>
    <sheetView showGridLines="0" view="pageBreakPreview" topLeftCell="D3" zoomScale="90" zoomScaleSheetLayoutView="90" workbookViewId="0">
      <pane ySplit="9" topLeftCell="A589" activePane="bottomLeft" state="frozen"/>
      <selection activeCell="A3" sqref="A3"/>
      <selection pane="bottomLeft" activeCell="O601" sqref="O601"/>
    </sheetView>
  </sheetViews>
  <sheetFormatPr defaultRowHeight="15" x14ac:dyDescent="0.25"/>
  <cols>
    <col min="1" max="1" width="2.7109375" customWidth="1"/>
    <col min="2" max="2" width="9.28515625" style="3" customWidth="1"/>
    <col min="3" max="3" width="12" style="4" customWidth="1"/>
    <col min="4" max="4" width="14.140625" style="55" customWidth="1"/>
    <col min="5" max="5" width="42.5703125" style="55" customWidth="1"/>
    <col min="6" max="6" width="7.7109375" style="11" customWidth="1"/>
    <col min="7" max="7" width="13.85546875" style="8" customWidth="1"/>
    <col min="8" max="8" width="15.42578125" style="8" customWidth="1"/>
    <col min="9" max="9" width="16.140625" style="8" customWidth="1"/>
    <col min="10" max="10" width="18.7109375" style="8" hidden="1" customWidth="1"/>
    <col min="11" max="11" width="17.7109375" style="8" hidden="1" customWidth="1"/>
    <col min="12" max="12" width="18.7109375" style="8" hidden="1" customWidth="1"/>
    <col min="13" max="13" width="20.5703125" style="8" hidden="1" customWidth="1"/>
    <col min="14" max="14" width="14.85546875" style="8" customWidth="1"/>
    <col min="15" max="15" width="20.5703125" style="8" bestFit="1" customWidth="1"/>
    <col min="16" max="16" width="15.42578125" style="8" customWidth="1"/>
    <col min="17" max="17" width="17.7109375" style="8" bestFit="1" customWidth="1"/>
    <col min="18" max="18" width="15.42578125" style="8" customWidth="1"/>
    <col min="19" max="19" width="18.85546875" style="8" bestFit="1" customWidth="1"/>
    <col min="20" max="20" width="16.7109375" bestFit="1" customWidth="1"/>
    <col min="21" max="21" width="16" bestFit="1" customWidth="1"/>
    <col min="22" max="22" width="10.5703125" bestFit="1" customWidth="1"/>
  </cols>
  <sheetData>
    <row r="2" spans="2:22" ht="15.75" thickBot="1" x14ac:dyDescent="0.3"/>
    <row r="3" spans="2:22" ht="15" customHeight="1" x14ac:dyDescent="0.25">
      <c r="B3" s="89"/>
      <c r="C3" s="90"/>
      <c r="D3" s="91"/>
      <c r="E3" s="159" t="s">
        <v>0</v>
      </c>
      <c r="F3" s="160"/>
      <c r="G3" s="160"/>
      <c r="H3" s="160"/>
      <c r="I3" s="161"/>
      <c r="J3" s="165" t="s">
        <v>1</v>
      </c>
      <c r="K3" s="166"/>
      <c r="L3" s="166"/>
      <c r="M3" s="166"/>
      <c r="N3" s="166"/>
      <c r="O3" s="166"/>
      <c r="P3" s="166"/>
      <c r="Q3" s="167"/>
      <c r="R3" s="117"/>
      <c r="S3" s="118"/>
    </row>
    <row r="4" spans="2:22" ht="15" customHeight="1" x14ac:dyDescent="0.25">
      <c r="B4" s="66"/>
      <c r="D4" s="92"/>
      <c r="E4" s="162" t="s">
        <v>2</v>
      </c>
      <c r="F4" s="163"/>
      <c r="G4" s="163"/>
      <c r="H4" s="163"/>
      <c r="I4" s="164"/>
      <c r="J4" s="168"/>
      <c r="K4" s="169"/>
      <c r="L4" s="169"/>
      <c r="M4" s="169"/>
      <c r="N4" s="169"/>
      <c r="O4" s="169"/>
      <c r="P4" s="169"/>
      <c r="Q4" s="170"/>
      <c r="R4" s="119"/>
      <c r="S4" s="120"/>
      <c r="U4" s="130">
        <f>Q9-(K9+M9)</f>
        <v>1494083.1200000085</v>
      </c>
    </row>
    <row r="5" spans="2:22" ht="15" customHeight="1" x14ac:dyDescent="0.25">
      <c r="B5" s="66"/>
      <c r="D5" s="92"/>
      <c r="E5" s="153" t="s">
        <v>3</v>
      </c>
      <c r="F5" s="154"/>
      <c r="G5" s="154"/>
      <c r="H5" s="154"/>
      <c r="I5" s="155"/>
      <c r="J5" s="168"/>
      <c r="K5" s="169"/>
      <c r="L5" s="169"/>
      <c r="M5" s="169"/>
      <c r="N5" s="169"/>
      <c r="O5" s="169"/>
      <c r="P5" s="169"/>
      <c r="Q5" s="170"/>
      <c r="R5" s="119"/>
      <c r="S5" s="120"/>
    </row>
    <row r="6" spans="2:22" ht="15.75" customHeight="1" thickBot="1" x14ac:dyDescent="0.3">
      <c r="B6" s="66"/>
      <c r="D6" s="92"/>
      <c r="E6" s="153"/>
      <c r="F6" s="154"/>
      <c r="G6" s="154"/>
      <c r="H6" s="154"/>
      <c r="I6" s="155"/>
      <c r="J6" s="171"/>
      <c r="K6" s="172"/>
      <c r="L6" s="172"/>
      <c r="M6" s="172"/>
      <c r="N6" s="172"/>
      <c r="O6" s="172"/>
      <c r="P6" s="172"/>
      <c r="Q6" s="173"/>
      <c r="R6" s="121"/>
      <c r="S6" s="122"/>
      <c r="T6">
        <v>18791104.50000003</v>
      </c>
    </row>
    <row r="7" spans="2:22" ht="15.75" customHeight="1" thickBot="1" x14ac:dyDescent="0.3">
      <c r="B7" s="93"/>
      <c r="C7" s="94"/>
      <c r="D7" s="95"/>
      <c r="E7" s="156" t="s">
        <v>4</v>
      </c>
      <c r="F7" s="157"/>
      <c r="G7" s="157"/>
      <c r="H7" s="157"/>
      <c r="I7" s="158"/>
      <c r="J7" s="128" t="s">
        <v>5</v>
      </c>
      <c r="K7" s="96" t="s">
        <v>6</v>
      </c>
      <c r="L7" s="128" t="s">
        <v>5</v>
      </c>
      <c r="M7" s="96" t="s">
        <v>1547</v>
      </c>
      <c r="N7" s="128" t="s">
        <v>5</v>
      </c>
      <c r="O7" s="96" t="s">
        <v>1548</v>
      </c>
      <c r="P7" s="97"/>
      <c r="Q7" s="127" t="s">
        <v>7</v>
      </c>
      <c r="R7" s="150" t="s">
        <v>1549</v>
      </c>
      <c r="S7" s="150"/>
      <c r="T7" s="134">
        <f>+T6-I9</f>
        <v>0</v>
      </c>
    </row>
    <row r="8" spans="2:22" ht="6" customHeight="1" thickBot="1" x14ac:dyDescent="0.3">
      <c r="B8" s="66"/>
      <c r="D8" s="10"/>
      <c r="E8" s="5"/>
      <c r="F8" s="6"/>
      <c r="G8" s="1"/>
      <c r="H8" s="9"/>
      <c r="I8" s="131"/>
      <c r="J8" s="7"/>
      <c r="K8" s="7"/>
      <c r="L8" s="7"/>
      <c r="M8" s="7"/>
      <c r="N8" s="7"/>
      <c r="O8" s="7"/>
      <c r="P8" s="7"/>
      <c r="Q8" s="7"/>
      <c r="R8" s="7"/>
      <c r="S8" s="132"/>
    </row>
    <row r="9" spans="2:22" ht="15" customHeight="1" x14ac:dyDescent="0.25">
      <c r="B9" s="102"/>
      <c r="C9" s="103"/>
      <c r="D9" s="103"/>
      <c r="E9" s="103"/>
      <c r="F9" s="104"/>
      <c r="G9" s="151" t="s">
        <v>8</v>
      </c>
      <c r="H9" s="152"/>
      <c r="I9" s="105">
        <f>SUBTOTAL(9,I12:I662)</f>
        <v>18791104.50000003</v>
      </c>
      <c r="J9" s="106"/>
      <c r="K9" s="107">
        <f>SUBTOTAL(9,K12:K662)-0.01</f>
        <v>5206801.341352025</v>
      </c>
      <c r="L9" s="106"/>
      <c r="M9" s="107">
        <f>SUBTOTAL(9,M12:M662)</f>
        <v>4604299.6399999969</v>
      </c>
      <c r="N9" s="106"/>
      <c r="O9" s="107">
        <f>SUBTOTAL(9,O12:O662)</f>
        <v>1494083.1100000008</v>
      </c>
      <c r="P9" s="108" t="s">
        <v>9</v>
      </c>
      <c r="Q9" s="107">
        <f>SUBTOTAL(9,Q12:Q662)</f>
        <v>11305184.10135203</v>
      </c>
      <c r="R9" s="109" t="s">
        <v>10</v>
      </c>
      <c r="S9" s="110">
        <f>SUBTOTAL(9,S12:S662)</f>
        <v>7485920.3986479836</v>
      </c>
      <c r="T9" s="2"/>
      <c r="U9" s="126">
        <f>SUBTOTAL(9,M16:M662)</f>
        <v>4385070.0899999971</v>
      </c>
    </row>
    <row r="10" spans="2:22" x14ac:dyDescent="0.25">
      <c r="B10" s="111" t="s">
        <v>11</v>
      </c>
      <c r="C10" s="112" t="s">
        <v>12</v>
      </c>
      <c r="D10" s="112" t="s">
        <v>13</v>
      </c>
      <c r="E10" s="112" t="s">
        <v>14</v>
      </c>
      <c r="F10" s="113" t="s">
        <v>15</v>
      </c>
      <c r="G10" s="114" t="s">
        <v>16</v>
      </c>
      <c r="H10" s="114" t="s">
        <v>17</v>
      </c>
      <c r="I10" s="115" t="s">
        <v>18</v>
      </c>
      <c r="J10" s="114" t="s">
        <v>19</v>
      </c>
      <c r="K10" s="114" t="s">
        <v>20</v>
      </c>
      <c r="L10" s="114" t="s">
        <v>19</v>
      </c>
      <c r="M10" s="114" t="s">
        <v>20</v>
      </c>
      <c r="N10" s="114" t="s">
        <v>19</v>
      </c>
      <c r="O10" s="114" t="s">
        <v>20</v>
      </c>
      <c r="P10" s="114" t="s">
        <v>19</v>
      </c>
      <c r="Q10" s="114" t="s">
        <v>20</v>
      </c>
      <c r="R10" s="114" t="s">
        <v>19</v>
      </c>
      <c r="S10" s="116" t="s">
        <v>20</v>
      </c>
      <c r="T10" s="2"/>
      <c r="U10" s="125">
        <f>I9-I13</f>
        <v>17896290.00000003</v>
      </c>
      <c r="V10" s="123">
        <f>(U9/U10)*100</f>
        <v>24.502676755908571</v>
      </c>
    </row>
    <row r="11" spans="2:22" ht="14.25" customHeight="1" x14ac:dyDescent="0.25">
      <c r="B11" s="66"/>
      <c r="D11" s="98"/>
      <c r="E11" s="99"/>
      <c r="F11" s="100"/>
      <c r="G11" s="101"/>
      <c r="H11" s="101"/>
      <c r="I11" s="101"/>
      <c r="J11" s="12"/>
      <c r="K11" s="12"/>
      <c r="L11" s="12"/>
      <c r="M11" s="12"/>
      <c r="N11" s="12"/>
      <c r="O11" s="12"/>
      <c r="P11" s="12"/>
      <c r="Q11" s="12"/>
      <c r="R11" s="12"/>
      <c r="S11" s="67"/>
    </row>
    <row r="12" spans="2:22" x14ac:dyDescent="0.25">
      <c r="B12" s="68"/>
      <c r="C12" s="13"/>
      <c r="D12" s="14" t="s">
        <v>21</v>
      </c>
      <c r="E12" s="14" t="s">
        <v>22</v>
      </c>
      <c r="F12" s="15"/>
      <c r="G12" s="16"/>
      <c r="H12" s="16"/>
      <c r="I12" s="16">
        <f>SUBTOTAL(9,I13)</f>
        <v>894814.5</v>
      </c>
      <c r="J12" s="17"/>
      <c r="K12" s="16"/>
      <c r="L12" s="17"/>
      <c r="M12" s="16"/>
      <c r="N12" s="17"/>
      <c r="O12" s="16"/>
      <c r="P12" s="16"/>
      <c r="Q12" s="16"/>
      <c r="R12" s="16"/>
      <c r="S12" s="84"/>
    </row>
    <row r="13" spans="2:22" ht="24" x14ac:dyDescent="0.25">
      <c r="B13" s="69" t="s">
        <v>23</v>
      </c>
      <c r="C13" s="18" t="s">
        <v>24</v>
      </c>
      <c r="D13" s="19" t="s">
        <v>25</v>
      </c>
      <c r="E13" s="20" t="s">
        <v>26</v>
      </c>
      <c r="F13" s="21" t="s">
        <v>27</v>
      </c>
      <c r="G13" s="22">
        <v>100</v>
      </c>
      <c r="H13" s="22">
        <v>8948.1449997933541</v>
      </c>
      <c r="I13" s="22">
        <f>ROUND(G13*H13,2)</f>
        <v>894814.5</v>
      </c>
      <c r="J13" s="124">
        <v>27.708862738321834</v>
      </c>
      <c r="K13" s="22">
        <f>ROUND($H13*J13,2)</f>
        <v>247942.92</v>
      </c>
      <c r="L13" s="129">
        <v>24.5</v>
      </c>
      <c r="M13" s="22">
        <f>ROUND($H13*L13,2)</f>
        <v>219229.55</v>
      </c>
      <c r="N13" s="129">
        <v>7.9510127518049822</v>
      </c>
      <c r="O13" s="22">
        <f>ROUND($H13*N13,2)</f>
        <v>71146.81</v>
      </c>
      <c r="P13" s="22">
        <f>J13+L13+N13</f>
        <v>60.159875490126815</v>
      </c>
      <c r="Q13" s="22">
        <f>+M13+K13+O13</f>
        <v>538319.28</v>
      </c>
      <c r="R13" s="22">
        <f>G13-P13</f>
        <v>39.840124509873185</v>
      </c>
      <c r="S13" s="85">
        <f>I13-Q13</f>
        <v>356495.22</v>
      </c>
      <c r="T13">
        <v>0</v>
      </c>
    </row>
    <row r="14" spans="2:22" x14ac:dyDescent="0.25">
      <c r="B14" s="68"/>
      <c r="C14" s="13"/>
      <c r="D14" s="14" t="s">
        <v>28</v>
      </c>
      <c r="E14" s="14" t="s">
        <v>29</v>
      </c>
      <c r="F14" s="15"/>
      <c r="G14" s="16"/>
      <c r="H14" s="16"/>
      <c r="I14" s="16">
        <f>SUBTOTAL(9,I15:I54)</f>
        <v>907896.29999999981</v>
      </c>
      <c r="J14" s="17"/>
      <c r="K14" s="16"/>
      <c r="L14" s="17">
        <v>0</v>
      </c>
      <c r="M14" s="16"/>
      <c r="N14" s="17">
        <v>0</v>
      </c>
      <c r="O14" s="16"/>
      <c r="P14" s="16"/>
      <c r="Q14" s="16"/>
      <c r="R14" s="16"/>
      <c r="S14" s="84"/>
      <c r="T14">
        <v>0</v>
      </c>
    </row>
    <row r="15" spans="2:22" x14ac:dyDescent="0.25">
      <c r="B15" s="70"/>
      <c r="C15" s="23"/>
      <c r="D15" s="24" t="s">
        <v>30</v>
      </c>
      <c r="E15" s="25" t="s">
        <v>31</v>
      </c>
      <c r="F15" s="26"/>
      <c r="G15" s="27"/>
      <c r="H15" s="27"/>
      <c r="I15" s="27">
        <f>SUBTOTAL(9,I16:I17)</f>
        <v>225529.41</v>
      </c>
      <c r="J15" s="27"/>
      <c r="K15" s="27">
        <f>SUBTOTAL(9,K16:K17)</f>
        <v>0</v>
      </c>
      <c r="L15" s="27">
        <v>0</v>
      </c>
      <c r="M15" s="27">
        <f>SUBTOTAL(9,M16:M17)</f>
        <v>102578.55</v>
      </c>
      <c r="N15" s="27">
        <v>0</v>
      </c>
      <c r="O15" s="27">
        <f>SUBTOTAL(9,O16:O17)</f>
        <v>43962.23</v>
      </c>
      <c r="P15" s="27"/>
      <c r="Q15" s="27">
        <f>SUBTOTAL(9,Q16:Q17)</f>
        <v>146540.78</v>
      </c>
      <c r="R15" s="27"/>
      <c r="S15" s="86"/>
      <c r="T15">
        <v>0</v>
      </c>
    </row>
    <row r="16" spans="2:22" x14ac:dyDescent="0.25">
      <c r="B16" s="69" t="s">
        <v>23</v>
      </c>
      <c r="C16" s="18" t="s">
        <v>24</v>
      </c>
      <c r="D16" s="19" t="s">
        <v>32</v>
      </c>
      <c r="E16" s="20" t="s">
        <v>33</v>
      </c>
      <c r="F16" s="21" t="s">
        <v>34</v>
      </c>
      <c r="G16" s="22">
        <v>0.99999999999999989</v>
      </c>
      <c r="H16" s="22">
        <v>146540.78</v>
      </c>
      <c r="I16" s="22">
        <f t="shared" ref="I16:I17" si="0">ROUND(G16*H16,2)</f>
        <v>146540.78</v>
      </c>
      <c r="J16" s="22"/>
      <c r="K16" s="22">
        <f t="shared" ref="K16:K17" si="1">ROUND($H16*J16,2)</f>
        <v>0</v>
      </c>
      <c r="L16" s="22">
        <v>0.7</v>
      </c>
      <c r="M16" s="22">
        <f t="shared" ref="M16:M17" si="2">ROUND($H16*L16,2)</f>
        <v>102578.55</v>
      </c>
      <c r="N16" s="22">
        <v>0.3</v>
      </c>
      <c r="O16" s="22">
        <f t="shared" ref="O16:O17" si="3">ROUND($H16*N16,2)</f>
        <v>43962.23</v>
      </c>
      <c r="P16" s="22">
        <f t="shared" ref="P16:P17" si="4">J16+L16+N16</f>
        <v>1</v>
      </c>
      <c r="Q16" s="22">
        <f t="shared" ref="Q16:Q17" si="5">+M16+K16+O16</f>
        <v>146540.78</v>
      </c>
      <c r="R16" s="22">
        <f t="shared" ref="R16:R17" si="6">G16-P16</f>
        <v>0</v>
      </c>
      <c r="S16" s="85">
        <f t="shared" ref="S16:S17" si="7">I16-Q16</f>
        <v>0</v>
      </c>
      <c r="T16">
        <v>0</v>
      </c>
    </row>
    <row r="17" spans="2:20" x14ac:dyDescent="0.25">
      <c r="B17" s="69" t="s">
        <v>23</v>
      </c>
      <c r="C17" s="18" t="s">
        <v>24</v>
      </c>
      <c r="D17" s="19" t="s">
        <v>35</v>
      </c>
      <c r="E17" s="20" t="s">
        <v>36</v>
      </c>
      <c r="F17" s="21" t="s">
        <v>34</v>
      </c>
      <c r="G17" s="22">
        <v>1</v>
      </c>
      <c r="H17" s="22">
        <v>78988.634203138732</v>
      </c>
      <c r="I17" s="22">
        <f t="shared" si="0"/>
        <v>78988.63</v>
      </c>
      <c r="J17" s="22"/>
      <c r="K17" s="22">
        <f t="shared" si="1"/>
        <v>0</v>
      </c>
      <c r="L17" s="22">
        <v>0</v>
      </c>
      <c r="M17" s="22">
        <f t="shared" si="2"/>
        <v>0</v>
      </c>
      <c r="N17" s="22">
        <v>0</v>
      </c>
      <c r="O17" s="22">
        <f t="shared" si="3"/>
        <v>0</v>
      </c>
      <c r="P17" s="22">
        <f t="shared" si="4"/>
        <v>0</v>
      </c>
      <c r="Q17" s="22">
        <f t="shared" si="5"/>
        <v>0</v>
      </c>
      <c r="R17" s="22">
        <f t="shared" si="6"/>
        <v>1</v>
      </c>
      <c r="S17" s="85">
        <f t="shared" si="7"/>
        <v>78988.63</v>
      </c>
      <c r="T17">
        <v>0</v>
      </c>
    </row>
    <row r="18" spans="2:20" x14ac:dyDescent="0.25">
      <c r="B18" s="70"/>
      <c r="C18" s="23"/>
      <c r="D18" s="24" t="s">
        <v>37</v>
      </c>
      <c r="E18" s="28" t="s">
        <v>38</v>
      </c>
      <c r="F18" s="29"/>
      <c r="G18" s="27"/>
      <c r="H18" s="27"/>
      <c r="I18" s="27">
        <f>SUBTOTAL(9,I19:I30)</f>
        <v>288726.97000000003</v>
      </c>
      <c r="J18" s="27"/>
      <c r="K18" s="27">
        <f>SUBTOTAL(9,K19:K30)</f>
        <v>267175.23</v>
      </c>
      <c r="L18" s="27">
        <v>0</v>
      </c>
      <c r="M18" s="27">
        <f>SUBTOTAL(9,M19:M30)</f>
        <v>0</v>
      </c>
      <c r="N18" s="27">
        <v>0</v>
      </c>
      <c r="O18" s="27">
        <f>SUBTOTAL(9,O19:O30)</f>
        <v>0</v>
      </c>
      <c r="P18" s="27"/>
      <c r="Q18" s="27">
        <f>SUBTOTAL(9,Q19:Q30)</f>
        <v>267175.23</v>
      </c>
      <c r="R18" s="27"/>
      <c r="S18" s="86">
        <f>SUBTOTAL(9,S19:S30)</f>
        <v>21551.74</v>
      </c>
      <c r="T18">
        <v>0</v>
      </c>
    </row>
    <row r="19" spans="2:20" x14ac:dyDescent="0.25">
      <c r="B19" s="69" t="s">
        <v>39</v>
      </c>
      <c r="C19" s="18" t="s">
        <v>40</v>
      </c>
      <c r="D19" s="19" t="s">
        <v>41</v>
      </c>
      <c r="E19" s="20" t="s">
        <v>42</v>
      </c>
      <c r="F19" s="21" t="s">
        <v>43</v>
      </c>
      <c r="G19" s="22">
        <v>3</v>
      </c>
      <c r="H19" s="22">
        <v>9138.4579999993239</v>
      </c>
      <c r="I19" s="22">
        <f>ROUND(G19*H19,2)</f>
        <v>27415.37</v>
      </c>
      <c r="J19" s="22">
        <v>3</v>
      </c>
      <c r="K19" s="22">
        <f t="shared" ref="K19:K30" si="8">ROUND($H19*J19,2)</f>
        <v>27415.37</v>
      </c>
      <c r="L19" s="22"/>
      <c r="M19" s="22">
        <f t="shared" ref="M19:M30" si="9">ROUND($H19*L19,2)</f>
        <v>0</v>
      </c>
      <c r="N19" s="22"/>
      <c r="O19" s="22">
        <f t="shared" ref="O19:O30" si="10">ROUND($H19*N19,2)</f>
        <v>0</v>
      </c>
      <c r="P19" s="22">
        <f t="shared" ref="P19:P30" si="11">J19+L19+N19</f>
        <v>3</v>
      </c>
      <c r="Q19" s="22">
        <f t="shared" ref="Q19:Q30" si="12">+M19+K19+O19</f>
        <v>27415.37</v>
      </c>
      <c r="R19" s="22">
        <f t="shared" ref="R19:R30" si="13">G19-P19</f>
        <v>0</v>
      </c>
      <c r="S19" s="85">
        <f t="shared" ref="S19:S30" si="14">I19-Q19</f>
        <v>0</v>
      </c>
      <c r="T19">
        <v>0</v>
      </c>
    </row>
    <row r="20" spans="2:20" x14ac:dyDescent="0.25">
      <c r="B20" s="69" t="s">
        <v>39</v>
      </c>
      <c r="C20" s="18" t="s">
        <v>44</v>
      </c>
      <c r="D20" s="19" t="s">
        <v>45</v>
      </c>
      <c r="E20" s="20" t="s">
        <v>46</v>
      </c>
      <c r="F20" s="21" t="s">
        <v>47</v>
      </c>
      <c r="G20" s="22">
        <v>83</v>
      </c>
      <c r="H20" s="22">
        <v>480.75599999999997</v>
      </c>
      <c r="I20" s="22">
        <f t="shared" ref="I20:I30" si="15">ROUND(G20*H20,2)</f>
        <v>39902.75</v>
      </c>
      <c r="J20" s="22">
        <v>83</v>
      </c>
      <c r="K20" s="22">
        <f t="shared" si="8"/>
        <v>39902.75</v>
      </c>
      <c r="L20" s="22"/>
      <c r="M20" s="22">
        <f t="shared" si="9"/>
        <v>0</v>
      </c>
      <c r="N20" s="22"/>
      <c r="O20" s="22">
        <f t="shared" si="10"/>
        <v>0</v>
      </c>
      <c r="P20" s="22">
        <f t="shared" si="11"/>
        <v>83</v>
      </c>
      <c r="Q20" s="22">
        <f t="shared" si="12"/>
        <v>39902.75</v>
      </c>
      <c r="R20" s="22">
        <f t="shared" si="13"/>
        <v>0</v>
      </c>
      <c r="S20" s="85">
        <f t="shared" si="14"/>
        <v>0</v>
      </c>
      <c r="T20">
        <v>0</v>
      </c>
    </row>
    <row r="21" spans="2:20" x14ac:dyDescent="0.25">
      <c r="B21" s="69" t="s">
        <v>39</v>
      </c>
      <c r="C21" s="18" t="s">
        <v>48</v>
      </c>
      <c r="D21" s="19" t="s">
        <v>49</v>
      </c>
      <c r="E21" s="20" t="s">
        <v>50</v>
      </c>
      <c r="F21" s="21" t="s">
        <v>47</v>
      </c>
      <c r="G21" s="22">
        <v>83</v>
      </c>
      <c r="H21" s="22">
        <v>363.06000000000006</v>
      </c>
      <c r="I21" s="22">
        <f t="shared" si="15"/>
        <v>30133.98</v>
      </c>
      <c r="J21" s="22">
        <v>83</v>
      </c>
      <c r="K21" s="22">
        <f t="shared" si="8"/>
        <v>30133.98</v>
      </c>
      <c r="L21" s="22"/>
      <c r="M21" s="22">
        <f t="shared" si="9"/>
        <v>0</v>
      </c>
      <c r="N21" s="22"/>
      <c r="O21" s="22">
        <f t="shared" si="10"/>
        <v>0</v>
      </c>
      <c r="P21" s="22">
        <f t="shared" si="11"/>
        <v>83</v>
      </c>
      <c r="Q21" s="22">
        <f t="shared" si="12"/>
        <v>30133.98</v>
      </c>
      <c r="R21" s="22">
        <f t="shared" si="13"/>
        <v>0</v>
      </c>
      <c r="S21" s="85">
        <f t="shared" si="14"/>
        <v>0</v>
      </c>
      <c r="T21">
        <v>0</v>
      </c>
    </row>
    <row r="22" spans="2:20" x14ac:dyDescent="0.25">
      <c r="B22" s="69" t="s">
        <v>39</v>
      </c>
      <c r="C22" s="18" t="s">
        <v>51</v>
      </c>
      <c r="D22" s="19" t="s">
        <v>52</v>
      </c>
      <c r="E22" s="20" t="s">
        <v>53</v>
      </c>
      <c r="F22" s="21" t="s">
        <v>47</v>
      </c>
      <c r="G22" s="22">
        <v>86</v>
      </c>
      <c r="H22" s="22">
        <v>203.60399999999998</v>
      </c>
      <c r="I22" s="22">
        <f t="shared" si="15"/>
        <v>17509.939999999999</v>
      </c>
      <c r="J22" s="22">
        <v>86</v>
      </c>
      <c r="K22" s="22">
        <f t="shared" si="8"/>
        <v>17509.939999999999</v>
      </c>
      <c r="L22" s="22"/>
      <c r="M22" s="22">
        <f t="shared" si="9"/>
        <v>0</v>
      </c>
      <c r="N22" s="22"/>
      <c r="O22" s="22">
        <f t="shared" si="10"/>
        <v>0</v>
      </c>
      <c r="P22" s="22">
        <f t="shared" si="11"/>
        <v>86</v>
      </c>
      <c r="Q22" s="22">
        <f t="shared" si="12"/>
        <v>17509.939999999999</v>
      </c>
      <c r="R22" s="22">
        <f t="shared" si="13"/>
        <v>0</v>
      </c>
      <c r="S22" s="85">
        <f t="shared" si="14"/>
        <v>0</v>
      </c>
      <c r="T22">
        <v>0</v>
      </c>
    </row>
    <row r="23" spans="2:20" x14ac:dyDescent="0.25">
      <c r="B23" s="69" t="s">
        <v>39</v>
      </c>
      <c r="C23" s="18" t="s">
        <v>54</v>
      </c>
      <c r="D23" s="19" t="s">
        <v>55</v>
      </c>
      <c r="E23" s="20" t="s">
        <v>56</v>
      </c>
      <c r="F23" s="21" t="s">
        <v>43</v>
      </c>
      <c r="G23" s="22">
        <v>3</v>
      </c>
      <c r="H23" s="22">
        <v>1672.9560000000001</v>
      </c>
      <c r="I23" s="22">
        <f t="shared" si="15"/>
        <v>5018.87</v>
      </c>
      <c r="J23" s="22">
        <v>3</v>
      </c>
      <c r="K23" s="22">
        <f t="shared" si="8"/>
        <v>5018.87</v>
      </c>
      <c r="L23" s="22"/>
      <c r="M23" s="22">
        <f t="shared" si="9"/>
        <v>0</v>
      </c>
      <c r="N23" s="22"/>
      <c r="O23" s="22">
        <f t="shared" si="10"/>
        <v>0</v>
      </c>
      <c r="P23" s="22">
        <f t="shared" si="11"/>
        <v>3</v>
      </c>
      <c r="Q23" s="22">
        <f t="shared" si="12"/>
        <v>5018.87</v>
      </c>
      <c r="R23" s="22">
        <f t="shared" si="13"/>
        <v>0</v>
      </c>
      <c r="S23" s="85">
        <f t="shared" si="14"/>
        <v>0</v>
      </c>
      <c r="T23">
        <v>0</v>
      </c>
    </row>
    <row r="24" spans="2:20" x14ac:dyDescent="0.25">
      <c r="B24" s="69" t="s">
        <v>39</v>
      </c>
      <c r="C24" s="18" t="s">
        <v>57</v>
      </c>
      <c r="D24" s="19" t="s">
        <v>58</v>
      </c>
      <c r="E24" s="20" t="s">
        <v>59</v>
      </c>
      <c r="F24" s="21" t="s">
        <v>43</v>
      </c>
      <c r="G24" s="22">
        <v>3</v>
      </c>
      <c r="H24" s="22">
        <v>309.096</v>
      </c>
      <c r="I24" s="22">
        <f t="shared" si="15"/>
        <v>927.29</v>
      </c>
      <c r="J24" s="22">
        <v>3</v>
      </c>
      <c r="K24" s="22">
        <f t="shared" si="8"/>
        <v>927.29</v>
      </c>
      <c r="L24" s="22"/>
      <c r="M24" s="22">
        <f t="shared" si="9"/>
        <v>0</v>
      </c>
      <c r="N24" s="22"/>
      <c r="O24" s="22">
        <f t="shared" si="10"/>
        <v>0</v>
      </c>
      <c r="P24" s="22">
        <f t="shared" si="11"/>
        <v>3</v>
      </c>
      <c r="Q24" s="22">
        <f t="shared" si="12"/>
        <v>927.29</v>
      </c>
      <c r="R24" s="22">
        <f t="shared" si="13"/>
        <v>0</v>
      </c>
      <c r="S24" s="85">
        <f t="shared" si="14"/>
        <v>0</v>
      </c>
      <c r="T24">
        <v>0</v>
      </c>
    </row>
    <row r="25" spans="2:20" ht="24" x14ac:dyDescent="0.25">
      <c r="B25" s="69" t="s">
        <v>39</v>
      </c>
      <c r="C25" s="18" t="s">
        <v>60</v>
      </c>
      <c r="D25" s="19" t="s">
        <v>61</v>
      </c>
      <c r="E25" s="20" t="s">
        <v>62</v>
      </c>
      <c r="F25" s="21" t="s">
        <v>43</v>
      </c>
      <c r="G25" s="22">
        <v>3</v>
      </c>
      <c r="H25" s="22">
        <v>2485.3560000000002</v>
      </c>
      <c r="I25" s="22">
        <f t="shared" si="15"/>
        <v>7456.07</v>
      </c>
      <c r="J25" s="22">
        <v>3</v>
      </c>
      <c r="K25" s="22">
        <f t="shared" si="8"/>
        <v>7456.07</v>
      </c>
      <c r="L25" s="22"/>
      <c r="M25" s="22">
        <f t="shared" si="9"/>
        <v>0</v>
      </c>
      <c r="N25" s="22"/>
      <c r="O25" s="22">
        <f t="shared" si="10"/>
        <v>0</v>
      </c>
      <c r="P25" s="22">
        <f t="shared" si="11"/>
        <v>3</v>
      </c>
      <c r="Q25" s="22">
        <f t="shared" si="12"/>
        <v>7456.07</v>
      </c>
      <c r="R25" s="22">
        <f t="shared" si="13"/>
        <v>0</v>
      </c>
      <c r="S25" s="85">
        <f t="shared" si="14"/>
        <v>0</v>
      </c>
      <c r="T25">
        <v>0</v>
      </c>
    </row>
    <row r="26" spans="2:20" x14ac:dyDescent="0.25">
      <c r="B26" s="69" t="s">
        <v>39</v>
      </c>
      <c r="C26" s="18" t="s">
        <v>63</v>
      </c>
      <c r="D26" s="19" t="s">
        <v>64</v>
      </c>
      <c r="E26" s="20" t="s">
        <v>65</v>
      </c>
      <c r="F26" s="21" t="s">
        <v>47</v>
      </c>
      <c r="G26" s="22">
        <v>18</v>
      </c>
      <c r="H26" s="22">
        <v>243.648</v>
      </c>
      <c r="I26" s="22">
        <f t="shared" si="15"/>
        <v>4385.66</v>
      </c>
      <c r="J26" s="22">
        <v>10</v>
      </c>
      <c r="K26" s="22">
        <f t="shared" si="8"/>
        <v>2436.48</v>
      </c>
      <c r="L26" s="22">
        <v>0</v>
      </c>
      <c r="M26" s="22">
        <f t="shared" si="9"/>
        <v>0</v>
      </c>
      <c r="N26" s="22">
        <v>0</v>
      </c>
      <c r="O26" s="22">
        <f t="shared" si="10"/>
        <v>0</v>
      </c>
      <c r="P26" s="22">
        <f t="shared" si="11"/>
        <v>10</v>
      </c>
      <c r="Q26" s="22">
        <f t="shared" si="12"/>
        <v>2436.48</v>
      </c>
      <c r="R26" s="22">
        <f t="shared" si="13"/>
        <v>8</v>
      </c>
      <c r="S26" s="85">
        <f t="shared" si="14"/>
        <v>1949.1799999999998</v>
      </c>
      <c r="T26">
        <v>0</v>
      </c>
    </row>
    <row r="27" spans="2:20" ht="36" x14ac:dyDescent="0.25">
      <c r="B27" s="69" t="s">
        <v>39</v>
      </c>
      <c r="C27" s="18" t="s">
        <v>66</v>
      </c>
      <c r="D27" s="19" t="s">
        <v>67</v>
      </c>
      <c r="E27" s="20" t="s">
        <v>68</v>
      </c>
      <c r="F27" s="21" t="s">
        <v>47</v>
      </c>
      <c r="G27" s="22">
        <v>565.4</v>
      </c>
      <c r="H27" s="22">
        <v>241.2</v>
      </c>
      <c r="I27" s="22">
        <f t="shared" si="15"/>
        <v>136374.48000000001</v>
      </c>
      <c r="J27" s="22">
        <v>565.4</v>
      </c>
      <c r="K27" s="22">
        <f t="shared" si="8"/>
        <v>136374.48000000001</v>
      </c>
      <c r="L27" s="22"/>
      <c r="M27" s="22">
        <f t="shared" si="9"/>
        <v>0</v>
      </c>
      <c r="N27" s="22"/>
      <c r="O27" s="22">
        <f t="shared" si="10"/>
        <v>0</v>
      </c>
      <c r="P27" s="22">
        <f t="shared" si="11"/>
        <v>565.4</v>
      </c>
      <c r="Q27" s="22">
        <f t="shared" si="12"/>
        <v>136374.48000000001</v>
      </c>
      <c r="R27" s="22">
        <f t="shared" si="13"/>
        <v>0</v>
      </c>
      <c r="S27" s="85">
        <f t="shared" si="14"/>
        <v>0</v>
      </c>
      <c r="T27">
        <v>0</v>
      </c>
    </row>
    <row r="28" spans="2:20" ht="24" x14ac:dyDescent="0.25">
      <c r="B28" s="69" t="s">
        <v>39</v>
      </c>
      <c r="C28" s="18" t="s">
        <v>69</v>
      </c>
      <c r="D28" s="19" t="s">
        <v>70</v>
      </c>
      <c r="E28" s="20" t="s">
        <v>71</v>
      </c>
      <c r="F28" s="21" t="s">
        <v>43</v>
      </c>
      <c r="G28" s="22">
        <v>1</v>
      </c>
      <c r="H28" s="22">
        <v>7409.7240000000002</v>
      </c>
      <c r="I28" s="22">
        <f t="shared" si="15"/>
        <v>7409.72</v>
      </c>
      <c r="J28" s="22"/>
      <c r="K28" s="22">
        <f t="shared" si="8"/>
        <v>0</v>
      </c>
      <c r="L28" s="22">
        <v>0</v>
      </c>
      <c r="M28" s="22">
        <f t="shared" si="9"/>
        <v>0</v>
      </c>
      <c r="N28" s="22">
        <v>0</v>
      </c>
      <c r="O28" s="22">
        <f t="shared" si="10"/>
        <v>0</v>
      </c>
      <c r="P28" s="22">
        <f t="shared" si="11"/>
        <v>0</v>
      </c>
      <c r="Q28" s="22">
        <f t="shared" si="12"/>
        <v>0</v>
      </c>
      <c r="R28" s="22">
        <f t="shared" si="13"/>
        <v>1</v>
      </c>
      <c r="S28" s="85">
        <f t="shared" si="14"/>
        <v>7409.72</v>
      </c>
      <c r="T28">
        <v>0</v>
      </c>
    </row>
    <row r="29" spans="2:20" ht="24" x14ac:dyDescent="0.25">
      <c r="B29" s="69" t="s">
        <v>39</v>
      </c>
      <c r="C29" s="18" t="s">
        <v>72</v>
      </c>
      <c r="D29" s="19" t="s">
        <v>73</v>
      </c>
      <c r="E29" s="20" t="s">
        <v>74</v>
      </c>
      <c r="F29" s="21" t="s">
        <v>75</v>
      </c>
      <c r="G29" s="22">
        <v>30</v>
      </c>
      <c r="H29" s="22">
        <v>352.78800000000007</v>
      </c>
      <c r="I29" s="22">
        <f t="shared" si="15"/>
        <v>10583.64</v>
      </c>
      <c r="J29" s="22"/>
      <c r="K29" s="22">
        <f t="shared" si="8"/>
        <v>0</v>
      </c>
      <c r="L29" s="22">
        <v>0</v>
      </c>
      <c r="M29" s="22">
        <f t="shared" si="9"/>
        <v>0</v>
      </c>
      <c r="N29" s="22">
        <v>0</v>
      </c>
      <c r="O29" s="22">
        <f t="shared" si="10"/>
        <v>0</v>
      </c>
      <c r="P29" s="22">
        <f t="shared" si="11"/>
        <v>0</v>
      </c>
      <c r="Q29" s="22">
        <f t="shared" si="12"/>
        <v>0</v>
      </c>
      <c r="R29" s="22">
        <f t="shared" si="13"/>
        <v>30</v>
      </c>
      <c r="S29" s="85">
        <f t="shared" si="14"/>
        <v>10583.64</v>
      </c>
      <c r="T29">
        <v>0</v>
      </c>
    </row>
    <row r="30" spans="2:20" x14ac:dyDescent="0.25">
      <c r="B30" s="69" t="s">
        <v>39</v>
      </c>
      <c r="C30" s="18" t="s">
        <v>76</v>
      </c>
      <c r="D30" s="19" t="s">
        <v>77</v>
      </c>
      <c r="E30" s="20" t="s">
        <v>78</v>
      </c>
      <c r="F30" s="21" t="s">
        <v>43</v>
      </c>
      <c r="G30" s="22">
        <v>1</v>
      </c>
      <c r="H30" s="22">
        <v>1609.2</v>
      </c>
      <c r="I30" s="22">
        <f t="shared" si="15"/>
        <v>1609.2</v>
      </c>
      <c r="J30" s="22"/>
      <c r="K30" s="22">
        <f t="shared" si="8"/>
        <v>0</v>
      </c>
      <c r="L30" s="22">
        <v>0</v>
      </c>
      <c r="M30" s="22">
        <f t="shared" si="9"/>
        <v>0</v>
      </c>
      <c r="N30" s="22">
        <v>0</v>
      </c>
      <c r="O30" s="22">
        <f t="shared" si="10"/>
        <v>0</v>
      </c>
      <c r="P30" s="22">
        <f t="shared" si="11"/>
        <v>0</v>
      </c>
      <c r="Q30" s="22">
        <f t="shared" si="12"/>
        <v>0</v>
      </c>
      <c r="R30" s="22">
        <f t="shared" si="13"/>
        <v>1</v>
      </c>
      <c r="S30" s="85">
        <f t="shared" si="14"/>
        <v>1609.2</v>
      </c>
      <c r="T30">
        <v>0</v>
      </c>
    </row>
    <row r="31" spans="2:20" x14ac:dyDescent="0.25">
      <c r="B31" s="71"/>
      <c r="C31" s="30"/>
      <c r="D31" s="31" t="s">
        <v>79</v>
      </c>
      <c r="E31" s="31" t="s">
        <v>80</v>
      </c>
      <c r="F31" s="32"/>
      <c r="G31" s="33"/>
      <c r="H31" s="33"/>
      <c r="I31" s="33">
        <f>SUBTOTAL(9,I32:I36)</f>
        <v>30450</v>
      </c>
      <c r="J31" s="33"/>
      <c r="K31" s="33">
        <f>SUBTOTAL(9,K32:K36)</f>
        <v>10150</v>
      </c>
      <c r="L31" s="33"/>
      <c r="M31" s="33">
        <f>SUBTOTAL(9,M32:M36)</f>
        <v>10150</v>
      </c>
      <c r="N31" s="33"/>
      <c r="O31" s="33">
        <f>SUBTOTAL(9,O32:O36)</f>
        <v>10150</v>
      </c>
      <c r="P31" s="33"/>
      <c r="Q31" s="33">
        <f>SUBTOTAL(9,Q32:Q36)</f>
        <v>30450</v>
      </c>
      <c r="R31" s="33"/>
      <c r="S31" s="87">
        <f>SUBTOTAL(9,S32:S36)</f>
        <v>0</v>
      </c>
      <c r="T31">
        <v>0</v>
      </c>
    </row>
    <row r="32" spans="2:20" x14ac:dyDescent="0.25">
      <c r="B32" s="69" t="s">
        <v>23</v>
      </c>
      <c r="C32" s="18" t="s">
        <v>81</v>
      </c>
      <c r="D32" s="19" t="s">
        <v>82</v>
      </c>
      <c r="E32" s="20" t="s">
        <v>83</v>
      </c>
      <c r="F32" s="21" t="s">
        <v>84</v>
      </c>
      <c r="G32" s="22">
        <v>3</v>
      </c>
      <c r="H32" s="22">
        <v>1250</v>
      </c>
      <c r="I32" s="22">
        <f t="shared" ref="I32:I36" si="16">ROUND(G32*H32,2)</f>
        <v>3750</v>
      </c>
      <c r="J32" s="22">
        <v>1</v>
      </c>
      <c r="K32" s="22">
        <f t="shared" ref="K32:K36" si="17">ROUND($H32*J32,2)</f>
        <v>1250</v>
      </c>
      <c r="L32" s="22">
        <v>1</v>
      </c>
      <c r="M32" s="22">
        <f t="shared" ref="M32:M36" si="18">ROUND($H32*L32,2)</f>
        <v>1250</v>
      </c>
      <c r="N32" s="22">
        <v>1</v>
      </c>
      <c r="O32" s="22">
        <f t="shared" ref="O32:O36" si="19">ROUND($H32*N32,2)</f>
        <v>1250</v>
      </c>
      <c r="P32" s="22">
        <f t="shared" ref="P32:P36" si="20">J32+L32+N32</f>
        <v>3</v>
      </c>
      <c r="Q32" s="22">
        <f t="shared" ref="Q32:Q36" si="21">+M32+K32+O32</f>
        <v>3750</v>
      </c>
      <c r="R32" s="22">
        <f t="shared" ref="R32:R36" si="22">G32-P32</f>
        <v>0</v>
      </c>
      <c r="S32" s="85">
        <f t="shared" ref="S32:S36" si="23">I32-Q32</f>
        <v>0</v>
      </c>
      <c r="T32">
        <v>0</v>
      </c>
    </row>
    <row r="33" spans="2:20" x14ac:dyDescent="0.25">
      <c r="B33" s="69" t="s">
        <v>23</v>
      </c>
      <c r="C33" s="18" t="s">
        <v>85</v>
      </c>
      <c r="D33" s="19" t="s">
        <v>86</v>
      </c>
      <c r="E33" s="20" t="s">
        <v>87</v>
      </c>
      <c r="F33" s="21" t="s">
        <v>84</v>
      </c>
      <c r="G33" s="22">
        <v>3</v>
      </c>
      <c r="H33" s="22">
        <v>3500</v>
      </c>
      <c r="I33" s="22">
        <f t="shared" si="16"/>
        <v>10500</v>
      </c>
      <c r="J33" s="22">
        <v>1</v>
      </c>
      <c r="K33" s="22">
        <f t="shared" si="17"/>
        <v>3500</v>
      </c>
      <c r="L33" s="22">
        <v>1</v>
      </c>
      <c r="M33" s="22">
        <f t="shared" si="18"/>
        <v>3500</v>
      </c>
      <c r="N33" s="22">
        <v>1</v>
      </c>
      <c r="O33" s="22">
        <f t="shared" si="19"/>
        <v>3500</v>
      </c>
      <c r="P33" s="22">
        <f t="shared" si="20"/>
        <v>3</v>
      </c>
      <c r="Q33" s="22">
        <f t="shared" si="21"/>
        <v>10500</v>
      </c>
      <c r="R33" s="22">
        <f t="shared" si="22"/>
        <v>0</v>
      </c>
      <c r="S33" s="85">
        <f t="shared" si="23"/>
        <v>0</v>
      </c>
      <c r="T33">
        <v>0</v>
      </c>
    </row>
    <row r="34" spans="2:20" x14ac:dyDescent="0.25">
      <c r="B34" s="69" t="s">
        <v>23</v>
      </c>
      <c r="C34" s="18" t="s">
        <v>88</v>
      </c>
      <c r="D34" s="19" t="s">
        <v>89</v>
      </c>
      <c r="E34" s="20" t="s">
        <v>90</v>
      </c>
      <c r="F34" s="21" t="s">
        <v>84</v>
      </c>
      <c r="G34" s="22">
        <v>3</v>
      </c>
      <c r="H34" s="22">
        <v>1200</v>
      </c>
      <c r="I34" s="22">
        <f t="shared" si="16"/>
        <v>3600</v>
      </c>
      <c r="J34" s="22">
        <v>1</v>
      </c>
      <c r="K34" s="22">
        <f t="shared" si="17"/>
        <v>1200</v>
      </c>
      <c r="L34" s="22">
        <v>1</v>
      </c>
      <c r="M34" s="22">
        <f t="shared" si="18"/>
        <v>1200</v>
      </c>
      <c r="N34" s="22">
        <v>1</v>
      </c>
      <c r="O34" s="22">
        <f t="shared" si="19"/>
        <v>1200</v>
      </c>
      <c r="P34" s="22">
        <f t="shared" si="20"/>
        <v>3</v>
      </c>
      <c r="Q34" s="22">
        <f t="shared" si="21"/>
        <v>3600</v>
      </c>
      <c r="R34" s="22">
        <f t="shared" si="22"/>
        <v>0</v>
      </c>
      <c r="S34" s="85">
        <f t="shared" si="23"/>
        <v>0</v>
      </c>
      <c r="T34">
        <v>0</v>
      </c>
    </row>
    <row r="35" spans="2:20" ht="24" x14ac:dyDescent="0.25">
      <c r="B35" s="69" t="s">
        <v>23</v>
      </c>
      <c r="C35" s="18" t="s">
        <v>91</v>
      </c>
      <c r="D35" s="19" t="s">
        <v>92</v>
      </c>
      <c r="E35" s="20" t="s">
        <v>93</v>
      </c>
      <c r="F35" s="21" t="s">
        <v>84</v>
      </c>
      <c r="G35" s="22">
        <v>3</v>
      </c>
      <c r="H35" s="22">
        <v>1200</v>
      </c>
      <c r="I35" s="22">
        <f t="shared" si="16"/>
        <v>3600</v>
      </c>
      <c r="J35" s="22">
        <v>1</v>
      </c>
      <c r="K35" s="22">
        <f t="shared" si="17"/>
        <v>1200</v>
      </c>
      <c r="L35" s="22">
        <v>1</v>
      </c>
      <c r="M35" s="22">
        <f t="shared" si="18"/>
        <v>1200</v>
      </c>
      <c r="N35" s="22">
        <v>1</v>
      </c>
      <c r="O35" s="22">
        <f t="shared" si="19"/>
        <v>1200</v>
      </c>
      <c r="P35" s="22">
        <f t="shared" si="20"/>
        <v>3</v>
      </c>
      <c r="Q35" s="22">
        <f t="shared" si="21"/>
        <v>3600</v>
      </c>
      <c r="R35" s="22">
        <f t="shared" si="22"/>
        <v>0</v>
      </c>
      <c r="S35" s="85">
        <f t="shared" si="23"/>
        <v>0</v>
      </c>
      <c r="T35">
        <v>0</v>
      </c>
    </row>
    <row r="36" spans="2:20" x14ac:dyDescent="0.25">
      <c r="B36" s="69" t="s">
        <v>23</v>
      </c>
      <c r="C36" s="18" t="s">
        <v>94</v>
      </c>
      <c r="D36" s="19" t="s">
        <v>95</v>
      </c>
      <c r="E36" s="20" t="s">
        <v>96</v>
      </c>
      <c r="F36" s="21" t="s">
        <v>84</v>
      </c>
      <c r="G36" s="22">
        <v>3</v>
      </c>
      <c r="H36" s="22">
        <v>3000</v>
      </c>
      <c r="I36" s="22">
        <f t="shared" si="16"/>
        <v>9000</v>
      </c>
      <c r="J36" s="22">
        <v>1</v>
      </c>
      <c r="K36" s="22">
        <f t="shared" si="17"/>
        <v>3000</v>
      </c>
      <c r="L36" s="22">
        <v>1</v>
      </c>
      <c r="M36" s="22">
        <f t="shared" si="18"/>
        <v>3000</v>
      </c>
      <c r="N36" s="22">
        <v>1</v>
      </c>
      <c r="O36" s="22">
        <f t="shared" si="19"/>
        <v>3000</v>
      </c>
      <c r="P36" s="22">
        <f t="shared" si="20"/>
        <v>3</v>
      </c>
      <c r="Q36" s="22">
        <f t="shared" si="21"/>
        <v>9000</v>
      </c>
      <c r="R36" s="22">
        <f t="shared" si="22"/>
        <v>0</v>
      </c>
      <c r="S36" s="85">
        <f t="shared" si="23"/>
        <v>0</v>
      </c>
      <c r="T36">
        <v>0</v>
      </c>
    </row>
    <row r="37" spans="2:20" x14ac:dyDescent="0.25">
      <c r="B37" s="71"/>
      <c r="C37" s="30"/>
      <c r="D37" s="31" t="s">
        <v>97</v>
      </c>
      <c r="E37" s="31" t="s">
        <v>98</v>
      </c>
      <c r="F37" s="32"/>
      <c r="G37" s="33"/>
      <c r="H37" s="33"/>
      <c r="I37" s="33">
        <f>SUBTOTAL(9,I38)</f>
        <v>8058.38</v>
      </c>
      <c r="J37" s="33"/>
      <c r="K37" s="33">
        <f>SUBTOTAL(9,K38)</f>
        <v>4029.19</v>
      </c>
      <c r="L37" s="33"/>
      <c r="M37" s="33">
        <f>SUBTOTAL(9,M38)</f>
        <v>4029.19</v>
      </c>
      <c r="N37" s="33"/>
      <c r="O37" s="33">
        <f>SUBTOTAL(9,O38)</f>
        <v>0</v>
      </c>
      <c r="P37" s="33"/>
      <c r="Q37" s="33">
        <f>SUBTOTAL(9,Q38)</f>
        <v>8058.38</v>
      </c>
      <c r="R37" s="33"/>
      <c r="S37" s="87">
        <f>SUBTOTAL(9,S38)</f>
        <v>0</v>
      </c>
      <c r="T37">
        <v>0</v>
      </c>
    </row>
    <row r="38" spans="2:20" x14ac:dyDescent="0.25">
      <c r="B38" s="69" t="s">
        <v>39</v>
      </c>
      <c r="C38" s="34" t="s">
        <v>99</v>
      </c>
      <c r="D38" s="35" t="s">
        <v>100</v>
      </c>
      <c r="E38" s="35" t="s">
        <v>101</v>
      </c>
      <c r="F38" s="36" t="s">
        <v>47</v>
      </c>
      <c r="G38" s="37">
        <v>1284</v>
      </c>
      <c r="H38" s="22">
        <v>6.2760000000000007</v>
      </c>
      <c r="I38" s="22">
        <f>ROUND(G38*H38,2)</f>
        <v>8058.38</v>
      </c>
      <c r="J38" s="22">
        <f>T38/2</f>
        <v>642</v>
      </c>
      <c r="K38" s="22">
        <f>ROUND($H38*J38,2)</f>
        <v>4029.19</v>
      </c>
      <c r="L38" s="22">
        <v>642</v>
      </c>
      <c r="M38" s="22">
        <f>ROUND($H38*L38,2)</f>
        <v>4029.19</v>
      </c>
      <c r="N38" s="22">
        <v>0</v>
      </c>
      <c r="O38" s="22">
        <f>ROUND($H38*N38,2)</f>
        <v>0</v>
      </c>
      <c r="P38" s="22">
        <f>J38+L38+N38</f>
        <v>1284</v>
      </c>
      <c r="Q38" s="22">
        <f>+M38+K38+O38</f>
        <v>8058.38</v>
      </c>
      <c r="R38" s="22">
        <f>G38-P38</f>
        <v>0</v>
      </c>
      <c r="S38" s="85">
        <f>I38-Q38</f>
        <v>0</v>
      </c>
      <c r="T38">
        <v>1284</v>
      </c>
    </row>
    <row r="39" spans="2:20" x14ac:dyDescent="0.25">
      <c r="B39" s="71"/>
      <c r="C39" s="30"/>
      <c r="D39" s="31" t="s">
        <v>102</v>
      </c>
      <c r="E39" s="31" t="s">
        <v>103</v>
      </c>
      <c r="F39" s="32"/>
      <c r="G39" s="33"/>
      <c r="H39" s="33"/>
      <c r="I39" s="33">
        <f>SUBTOTAL(9,I40)</f>
        <v>508.46</v>
      </c>
      <c r="J39" s="33"/>
      <c r="K39" s="33">
        <f>SUBTOTAL(9,K40)</f>
        <v>254.23</v>
      </c>
      <c r="L39" s="33"/>
      <c r="M39" s="33">
        <f>SUBTOTAL(9,M40)</f>
        <v>254.23</v>
      </c>
      <c r="N39" s="33"/>
      <c r="O39" s="33">
        <f>SUBTOTAL(9,O40)</f>
        <v>0</v>
      </c>
      <c r="P39" s="33"/>
      <c r="Q39" s="33">
        <f>SUBTOTAL(9,Q40)</f>
        <v>508.46</v>
      </c>
      <c r="R39" s="33"/>
      <c r="S39" s="87">
        <f>SUBTOTAL(9,S40)</f>
        <v>0</v>
      </c>
      <c r="T39">
        <v>0</v>
      </c>
    </row>
    <row r="40" spans="2:20" ht="24" x14ac:dyDescent="0.25">
      <c r="B40" s="69" t="s">
        <v>39</v>
      </c>
      <c r="C40" s="34" t="s">
        <v>104</v>
      </c>
      <c r="D40" s="35" t="s">
        <v>105</v>
      </c>
      <c r="E40" s="35" t="s">
        <v>106</v>
      </c>
      <c r="F40" s="36" t="s">
        <v>47</v>
      </c>
      <c r="G40" s="37">
        <v>1284</v>
      </c>
      <c r="H40" s="22">
        <v>0.39600000000000002</v>
      </c>
      <c r="I40" s="22">
        <f>ROUND(G40*H40,2)</f>
        <v>508.46</v>
      </c>
      <c r="J40" s="22">
        <f>T40/2</f>
        <v>642</v>
      </c>
      <c r="K40" s="22">
        <f>ROUND($H40*J40,2)</f>
        <v>254.23</v>
      </c>
      <c r="L40" s="22">
        <v>642</v>
      </c>
      <c r="M40" s="22">
        <f>ROUND($H40*L40,2)</f>
        <v>254.23</v>
      </c>
      <c r="N40" s="22">
        <v>0</v>
      </c>
      <c r="O40" s="22">
        <f>ROUND($H40*N40,2)</f>
        <v>0</v>
      </c>
      <c r="P40" s="22">
        <f>J40+L40+N40</f>
        <v>1284</v>
      </c>
      <c r="Q40" s="22">
        <f>+M40+K40+O40</f>
        <v>508.46</v>
      </c>
      <c r="R40" s="22">
        <f>G40-P40</f>
        <v>0</v>
      </c>
      <c r="S40" s="85">
        <f>I40-Q40</f>
        <v>0</v>
      </c>
      <c r="T40">
        <v>1284</v>
      </c>
    </row>
    <row r="41" spans="2:20" x14ac:dyDescent="0.25">
      <c r="B41" s="71"/>
      <c r="C41" s="30"/>
      <c r="D41" s="31" t="s">
        <v>107</v>
      </c>
      <c r="E41" s="31" t="s">
        <v>108</v>
      </c>
      <c r="F41" s="32"/>
      <c r="G41" s="33"/>
      <c r="H41" s="33"/>
      <c r="I41" s="33">
        <f>SUBTOTAL(9,I42:I43)</f>
        <v>1761</v>
      </c>
      <c r="J41" s="33"/>
      <c r="K41" s="33">
        <f>SUBTOTAL(9,K42:K43)</f>
        <v>1761</v>
      </c>
      <c r="L41" s="33"/>
      <c r="M41" s="33">
        <f>SUBTOTAL(9,M42:M43)</f>
        <v>0</v>
      </c>
      <c r="N41" s="33"/>
      <c r="O41" s="33">
        <f>SUBTOTAL(9,O42:O43)</f>
        <v>0</v>
      </c>
      <c r="P41" s="33"/>
      <c r="Q41" s="33">
        <f>SUBTOTAL(9,Q42:Q43)</f>
        <v>1761</v>
      </c>
      <c r="R41" s="33"/>
      <c r="S41" s="87">
        <f>SUBTOTAL(9,S42:S43)</f>
        <v>0</v>
      </c>
      <c r="T41">
        <v>0</v>
      </c>
    </row>
    <row r="42" spans="2:20" x14ac:dyDescent="0.25">
      <c r="B42" s="69" t="s">
        <v>39</v>
      </c>
      <c r="C42" s="34" t="s">
        <v>109</v>
      </c>
      <c r="D42" s="35" t="s">
        <v>110</v>
      </c>
      <c r="E42" s="35" t="s">
        <v>111</v>
      </c>
      <c r="F42" s="36" t="s">
        <v>43</v>
      </c>
      <c r="G42" s="37">
        <v>50</v>
      </c>
      <c r="H42" s="22">
        <v>22.331999999999997</v>
      </c>
      <c r="I42" s="22">
        <f t="shared" ref="I42:I43" si="24">ROUND(G42*H42,2)</f>
        <v>1116.5999999999999</v>
      </c>
      <c r="J42" s="22">
        <v>50</v>
      </c>
      <c r="K42" s="22">
        <f t="shared" ref="K42:K43" si="25">ROUND($H42*J42,2)</f>
        <v>1116.5999999999999</v>
      </c>
      <c r="L42" s="22"/>
      <c r="M42" s="22">
        <f t="shared" ref="M42:M43" si="26">ROUND($H42*L42,2)</f>
        <v>0</v>
      </c>
      <c r="N42" s="22"/>
      <c r="O42" s="22">
        <f t="shared" ref="O42:O43" si="27">ROUND($H42*N42,2)</f>
        <v>0</v>
      </c>
      <c r="P42" s="22">
        <f t="shared" ref="P42:P43" si="28">J42+L42+N42</f>
        <v>50</v>
      </c>
      <c r="Q42" s="22">
        <f t="shared" ref="Q42:Q43" si="29">+M42+K42+O42</f>
        <v>1116.5999999999999</v>
      </c>
      <c r="R42" s="22">
        <f t="shared" ref="R42:R43" si="30">G42-P42</f>
        <v>0</v>
      </c>
      <c r="S42" s="85">
        <f t="shared" ref="S42:S43" si="31">I42-Q42</f>
        <v>0</v>
      </c>
      <c r="T42">
        <v>0</v>
      </c>
    </row>
    <row r="43" spans="2:20" x14ac:dyDescent="0.25">
      <c r="B43" s="69" t="s">
        <v>39</v>
      </c>
      <c r="C43" s="34" t="s">
        <v>112</v>
      </c>
      <c r="D43" s="35" t="s">
        <v>113</v>
      </c>
      <c r="E43" s="35" t="s">
        <v>114</v>
      </c>
      <c r="F43" s="36" t="s">
        <v>75</v>
      </c>
      <c r="G43" s="37">
        <v>150</v>
      </c>
      <c r="H43" s="22">
        <v>4.2960000000000003</v>
      </c>
      <c r="I43" s="22">
        <f t="shared" si="24"/>
        <v>644.4</v>
      </c>
      <c r="J43" s="22">
        <v>150</v>
      </c>
      <c r="K43" s="22">
        <f t="shared" si="25"/>
        <v>644.4</v>
      </c>
      <c r="L43" s="22"/>
      <c r="M43" s="22">
        <f t="shared" si="26"/>
        <v>0</v>
      </c>
      <c r="N43" s="22"/>
      <c r="O43" s="22">
        <f t="shared" si="27"/>
        <v>0</v>
      </c>
      <c r="P43" s="22">
        <f t="shared" si="28"/>
        <v>150</v>
      </c>
      <c r="Q43" s="22">
        <f t="shared" si="29"/>
        <v>644.4</v>
      </c>
      <c r="R43" s="22">
        <f t="shared" si="30"/>
        <v>0</v>
      </c>
      <c r="S43" s="85">
        <f t="shared" si="31"/>
        <v>0</v>
      </c>
      <c r="T43">
        <v>0</v>
      </c>
    </row>
    <row r="44" spans="2:20" x14ac:dyDescent="0.25">
      <c r="B44" s="71"/>
      <c r="C44" s="30"/>
      <c r="D44" s="31" t="s">
        <v>115</v>
      </c>
      <c r="E44" s="31" t="s">
        <v>116</v>
      </c>
      <c r="F44" s="32"/>
      <c r="G44" s="33"/>
      <c r="H44" s="33"/>
      <c r="I44" s="33">
        <f>SUBTOTAL(9,I45:I54)</f>
        <v>352862.07999999996</v>
      </c>
      <c r="J44" s="33"/>
      <c r="K44" s="33"/>
      <c r="L44" s="33"/>
      <c r="M44" s="33"/>
      <c r="N44" s="33"/>
      <c r="O44" s="33"/>
      <c r="P44" s="33"/>
      <c r="Q44" s="33"/>
      <c r="R44" s="33"/>
      <c r="S44" s="87"/>
      <c r="T44">
        <v>0</v>
      </c>
    </row>
    <row r="45" spans="2:20" x14ac:dyDescent="0.25">
      <c r="B45" s="71"/>
      <c r="C45" s="30"/>
      <c r="D45" s="31" t="s">
        <v>117</v>
      </c>
      <c r="E45" s="31" t="s">
        <v>118</v>
      </c>
      <c r="F45" s="32"/>
      <c r="G45" s="33"/>
      <c r="H45" s="33"/>
      <c r="I45" s="33">
        <f>SUBTOTAL(9,I46:I47)</f>
        <v>53378.03</v>
      </c>
      <c r="J45" s="33"/>
      <c r="K45" s="33">
        <f>SUBTOTAL(9,K46:K47)</f>
        <v>1856.73</v>
      </c>
      <c r="L45" s="33"/>
      <c r="M45" s="33">
        <f>SUBTOTAL(9,M46:M47)</f>
        <v>829.56</v>
      </c>
      <c r="N45" s="33"/>
      <c r="O45" s="33">
        <f>SUBTOTAL(9,O46:O47)</f>
        <v>0</v>
      </c>
      <c r="P45" s="33"/>
      <c r="Q45" s="33">
        <f>SUBTOTAL(9,Q46:Q47)</f>
        <v>2686.29</v>
      </c>
      <c r="R45" s="33"/>
      <c r="S45" s="87">
        <f>SUBTOTAL(9,S46:S47)</f>
        <v>50691.739999999991</v>
      </c>
      <c r="T45">
        <v>0</v>
      </c>
    </row>
    <row r="46" spans="2:20" ht="24" x14ac:dyDescent="0.25">
      <c r="B46" s="69" t="s">
        <v>39</v>
      </c>
      <c r="C46" s="34" t="s">
        <v>119</v>
      </c>
      <c r="D46" s="35" t="s">
        <v>120</v>
      </c>
      <c r="E46" s="35" t="s">
        <v>121</v>
      </c>
      <c r="F46" s="36" t="s">
        <v>122</v>
      </c>
      <c r="G46" s="37">
        <v>3927</v>
      </c>
      <c r="H46" s="22">
        <v>4.4040000000000008</v>
      </c>
      <c r="I46" s="22">
        <f t="shared" ref="I46:I47" si="32">ROUND(G46*H46,2)</f>
        <v>17294.509999999998</v>
      </c>
      <c r="J46" s="22">
        <v>421.6</v>
      </c>
      <c r="K46" s="22">
        <f t="shared" ref="K46:K47" si="33">ROUND($H46*J46,2)</f>
        <v>1856.73</v>
      </c>
      <c r="L46" s="22">
        <v>188.36467499999992</v>
      </c>
      <c r="M46" s="22">
        <f t="shared" ref="M46:M47" si="34">ROUND($H46*L46,2)</f>
        <v>829.56</v>
      </c>
      <c r="N46" s="22">
        <v>0</v>
      </c>
      <c r="O46" s="22">
        <f t="shared" ref="O46:O47" si="35">ROUND($H46*N46,2)</f>
        <v>0</v>
      </c>
      <c r="P46" s="22">
        <f t="shared" ref="P46:P47" si="36">J46+L46+N46</f>
        <v>609.96467499999994</v>
      </c>
      <c r="Q46" s="22">
        <f t="shared" ref="Q46:Q47" si="37">+M46+K46+O46</f>
        <v>2686.29</v>
      </c>
      <c r="R46" s="22">
        <f t="shared" ref="R46:R47" si="38">G46-P46</f>
        <v>3317.0353249999998</v>
      </c>
      <c r="S46" s="85">
        <f t="shared" ref="S46:S47" si="39">I46-Q46</f>
        <v>14608.219999999998</v>
      </c>
      <c r="T46">
        <v>1076.46</v>
      </c>
    </row>
    <row r="47" spans="2:20" ht="24" x14ac:dyDescent="0.25">
      <c r="B47" s="69" t="s">
        <v>39</v>
      </c>
      <c r="C47" s="34" t="s">
        <v>123</v>
      </c>
      <c r="D47" s="35" t="s">
        <v>124</v>
      </c>
      <c r="E47" s="35" t="s">
        <v>125</v>
      </c>
      <c r="F47" s="36" t="s">
        <v>47</v>
      </c>
      <c r="G47" s="37">
        <v>528</v>
      </c>
      <c r="H47" s="22">
        <v>68.34</v>
      </c>
      <c r="I47" s="22">
        <f t="shared" si="32"/>
        <v>36083.519999999997</v>
      </c>
      <c r="J47" s="22"/>
      <c r="K47" s="22">
        <f t="shared" si="33"/>
        <v>0</v>
      </c>
      <c r="L47" s="22">
        <v>0</v>
      </c>
      <c r="M47" s="22">
        <f t="shared" si="34"/>
        <v>0</v>
      </c>
      <c r="N47" s="22">
        <v>0</v>
      </c>
      <c r="O47" s="22">
        <f t="shared" si="35"/>
        <v>0</v>
      </c>
      <c r="P47" s="22">
        <f t="shared" si="36"/>
        <v>0</v>
      </c>
      <c r="Q47" s="22">
        <f t="shared" si="37"/>
        <v>0</v>
      </c>
      <c r="R47" s="22">
        <f t="shared" si="38"/>
        <v>528</v>
      </c>
      <c r="S47" s="85">
        <f t="shared" si="39"/>
        <v>36083.519999999997</v>
      </c>
      <c r="T47">
        <v>0</v>
      </c>
    </row>
    <row r="48" spans="2:20" x14ac:dyDescent="0.25">
      <c r="B48" s="71"/>
      <c r="C48" s="30"/>
      <c r="D48" s="31" t="s">
        <v>126</v>
      </c>
      <c r="E48" s="31" t="s">
        <v>127</v>
      </c>
      <c r="F48" s="32"/>
      <c r="G48" s="33"/>
      <c r="H48" s="33"/>
      <c r="I48" s="33">
        <f>SUBTOTAL(9,I49:I51)</f>
        <v>179534.93</v>
      </c>
      <c r="J48" s="33"/>
      <c r="K48" s="33">
        <f>SUBTOTAL(9,K49:K51)</f>
        <v>38553.729999999996</v>
      </c>
      <c r="L48" s="33"/>
      <c r="M48" s="33">
        <f>SUBTOTAL(9,M49:M51)</f>
        <v>17225.07</v>
      </c>
      <c r="N48" s="33"/>
      <c r="O48" s="33">
        <f>SUBTOTAL(9,O49:O51)</f>
        <v>0</v>
      </c>
      <c r="P48" s="33"/>
      <c r="Q48" s="33">
        <f>SUBTOTAL(9,Q49:Q51)</f>
        <v>55778.799999999996</v>
      </c>
      <c r="R48" s="33"/>
      <c r="S48" s="87">
        <f>SUBTOTAL(9,S49:S51)</f>
        <v>123756.13</v>
      </c>
      <c r="T48">
        <v>0</v>
      </c>
    </row>
    <row r="49" spans="2:20" ht="24" x14ac:dyDescent="0.25">
      <c r="B49" s="69" t="s">
        <v>39</v>
      </c>
      <c r="C49" s="34" t="s">
        <v>128</v>
      </c>
      <c r="D49" s="35" t="s">
        <v>129</v>
      </c>
      <c r="E49" s="35" t="s">
        <v>130</v>
      </c>
      <c r="F49" s="36" t="s">
        <v>122</v>
      </c>
      <c r="G49" s="37">
        <v>1963.5</v>
      </c>
      <c r="H49" s="22">
        <v>5.8199999999999985</v>
      </c>
      <c r="I49" s="22">
        <f t="shared" ref="I49:I51" si="40">ROUND(G49*H49,2)</f>
        <v>11427.57</v>
      </c>
      <c r="J49" s="22">
        <v>421.6</v>
      </c>
      <c r="K49" s="22">
        <f t="shared" ref="K49:K51" si="41">ROUND($H49*J49,2)</f>
        <v>2453.71</v>
      </c>
      <c r="L49" s="22">
        <v>188.36467499999992</v>
      </c>
      <c r="M49" s="22">
        <f t="shared" ref="M49:M51" si="42">ROUND($H49*L49,2)</f>
        <v>1096.28</v>
      </c>
      <c r="N49" s="22"/>
      <c r="O49" s="22">
        <f t="shared" ref="O49:O51" si="43">ROUND($H49*N49,2)</f>
        <v>0</v>
      </c>
      <c r="P49" s="22">
        <f t="shared" ref="P49:P51" si="44">J49+L49+N49</f>
        <v>609.96467499999994</v>
      </c>
      <c r="Q49" s="22">
        <f t="shared" ref="Q49:Q51" si="45">+M49+K49+O49</f>
        <v>3549.99</v>
      </c>
      <c r="R49" s="22">
        <f t="shared" ref="R49:R51" si="46">G49-P49</f>
        <v>1353.5353250000001</v>
      </c>
      <c r="S49" s="85">
        <f t="shared" ref="S49:S51" si="47">I49-Q49</f>
        <v>7877.58</v>
      </c>
      <c r="T49">
        <v>1076.46</v>
      </c>
    </row>
    <row r="50" spans="2:20" ht="24" x14ac:dyDescent="0.25">
      <c r="B50" s="69" t="s">
        <v>39</v>
      </c>
      <c r="C50" s="34" t="s">
        <v>131</v>
      </c>
      <c r="D50" s="35" t="s">
        <v>132</v>
      </c>
      <c r="E50" s="35" t="s">
        <v>133</v>
      </c>
      <c r="F50" s="36" t="s">
        <v>122</v>
      </c>
      <c r="G50" s="37">
        <v>1963.5</v>
      </c>
      <c r="H50" s="22">
        <v>78.263999999999996</v>
      </c>
      <c r="I50" s="22">
        <f t="shared" si="40"/>
        <v>153671.35999999999</v>
      </c>
      <c r="J50" s="22">
        <v>421.6</v>
      </c>
      <c r="K50" s="22">
        <f t="shared" si="41"/>
        <v>32996.1</v>
      </c>
      <c r="L50" s="22">
        <v>188.36467499999992</v>
      </c>
      <c r="M50" s="22">
        <f t="shared" si="42"/>
        <v>14742.17</v>
      </c>
      <c r="N50" s="22"/>
      <c r="O50" s="22">
        <f t="shared" si="43"/>
        <v>0</v>
      </c>
      <c r="P50" s="22">
        <f t="shared" si="44"/>
        <v>609.96467499999994</v>
      </c>
      <c r="Q50" s="22">
        <f t="shared" si="45"/>
        <v>47738.27</v>
      </c>
      <c r="R50" s="22">
        <f t="shared" si="46"/>
        <v>1353.5353250000001</v>
      </c>
      <c r="S50" s="85">
        <f t="shared" si="47"/>
        <v>105933.09</v>
      </c>
      <c r="T50">
        <v>1076.46</v>
      </c>
    </row>
    <row r="51" spans="2:20" ht="24" x14ac:dyDescent="0.25">
      <c r="B51" s="72" t="s">
        <v>134</v>
      </c>
      <c r="C51" s="34" t="s">
        <v>135</v>
      </c>
      <c r="D51" s="35" t="s">
        <v>136</v>
      </c>
      <c r="E51" s="35" t="s">
        <v>137</v>
      </c>
      <c r="F51" s="36" t="s">
        <v>138</v>
      </c>
      <c r="G51" s="37">
        <v>401</v>
      </c>
      <c r="H51" s="22">
        <v>36</v>
      </c>
      <c r="I51" s="22">
        <f t="shared" si="40"/>
        <v>14436</v>
      </c>
      <c r="J51" s="22">
        <v>86.22</v>
      </c>
      <c r="K51" s="22">
        <f t="shared" si="41"/>
        <v>3103.92</v>
      </c>
      <c r="L51" s="22">
        <v>38.517152351738261</v>
      </c>
      <c r="M51" s="22">
        <f t="shared" si="42"/>
        <v>1386.62</v>
      </c>
      <c r="N51" s="22"/>
      <c r="O51" s="22">
        <f t="shared" si="43"/>
        <v>0</v>
      </c>
      <c r="P51" s="22">
        <f t="shared" si="44"/>
        <v>124.73715235173826</v>
      </c>
      <c r="Q51" s="22">
        <f t="shared" si="45"/>
        <v>4490.54</v>
      </c>
      <c r="R51" s="22">
        <f t="shared" si="46"/>
        <v>276.26284764826175</v>
      </c>
      <c r="S51" s="85">
        <f t="shared" si="47"/>
        <v>9945.4599999999991</v>
      </c>
      <c r="T51">
        <v>0</v>
      </c>
    </row>
    <row r="52" spans="2:20" x14ac:dyDescent="0.25">
      <c r="B52" s="71"/>
      <c r="C52" s="30"/>
      <c r="D52" s="31" t="s">
        <v>139</v>
      </c>
      <c r="E52" s="31" t="s">
        <v>140</v>
      </c>
      <c r="F52" s="32"/>
      <c r="G52" s="33"/>
      <c r="H52" s="33"/>
      <c r="I52" s="33">
        <f>SUBTOTAL(9,I53:I54)</f>
        <v>119949.12000000001</v>
      </c>
      <c r="J52" s="33"/>
      <c r="K52" s="33">
        <f>SUBTOTAL(9,K53:K54)</f>
        <v>3413.76</v>
      </c>
      <c r="L52" s="33"/>
      <c r="M52" s="33">
        <f>SUBTOTAL(9,M53:M54)</f>
        <v>21978.760000000002</v>
      </c>
      <c r="N52" s="33"/>
      <c r="O52" s="33">
        <f>SUBTOTAL(9,O53:O54)</f>
        <v>0</v>
      </c>
      <c r="P52" s="33"/>
      <c r="Q52" s="33">
        <f>SUBTOTAL(9,Q53:Q54)</f>
        <v>25392.52</v>
      </c>
      <c r="R52" s="33"/>
      <c r="S52" s="87">
        <f>SUBTOTAL(9,S53:S54)</f>
        <v>94556.6</v>
      </c>
      <c r="T52">
        <v>0</v>
      </c>
    </row>
    <row r="53" spans="2:20" ht="24" x14ac:dyDescent="0.25">
      <c r="B53" s="69" t="s">
        <v>39</v>
      </c>
      <c r="C53" s="34" t="s">
        <v>141</v>
      </c>
      <c r="D53" s="35" t="s">
        <v>142</v>
      </c>
      <c r="E53" s="35" t="s">
        <v>143</v>
      </c>
      <c r="F53" s="36" t="s">
        <v>47</v>
      </c>
      <c r="G53" s="37">
        <v>705.29</v>
      </c>
      <c r="H53" s="22">
        <v>42.672000000000004</v>
      </c>
      <c r="I53" s="22">
        <f t="shared" ref="I53:I54" si="48">ROUND(G53*H53,2)</f>
        <v>30096.13</v>
      </c>
      <c r="J53" s="22">
        <v>80</v>
      </c>
      <c r="K53" s="22">
        <f t="shared" ref="K53:K54" si="49">ROUND($H53*J53,2)</f>
        <v>3413.76</v>
      </c>
      <c r="L53" s="22">
        <v>133.72950000000003</v>
      </c>
      <c r="M53" s="22">
        <f t="shared" ref="M53:M54" si="50">ROUND($H53*L53,2)</f>
        <v>5706.51</v>
      </c>
      <c r="N53" s="22"/>
      <c r="O53" s="22">
        <f t="shared" ref="O53:O54" si="51">ROUND($H53*N53,2)</f>
        <v>0</v>
      </c>
      <c r="P53" s="22">
        <f t="shared" ref="P53:P54" si="52">J53+L53+N53</f>
        <v>213.72950000000003</v>
      </c>
      <c r="Q53" s="22">
        <f t="shared" ref="Q53:Q54" si="53">+M53+K53+O53</f>
        <v>9120.27</v>
      </c>
      <c r="R53" s="22">
        <f t="shared" ref="R53:R54" si="54">G53-P53</f>
        <v>491.56049999999993</v>
      </c>
      <c r="S53" s="85">
        <f t="shared" ref="S53:S54" si="55">I53-Q53</f>
        <v>20975.86</v>
      </c>
      <c r="T53">
        <v>172</v>
      </c>
    </row>
    <row r="54" spans="2:20" ht="24" x14ac:dyDescent="0.25">
      <c r="B54" s="69" t="s">
        <v>39</v>
      </c>
      <c r="C54" s="34" t="s">
        <v>144</v>
      </c>
      <c r="D54" s="35" t="s">
        <v>145</v>
      </c>
      <c r="E54" s="35" t="s">
        <v>146</v>
      </c>
      <c r="F54" s="36" t="s">
        <v>122</v>
      </c>
      <c r="G54" s="37">
        <v>1788.76</v>
      </c>
      <c r="H54" s="22">
        <v>50.232000000000006</v>
      </c>
      <c r="I54" s="22">
        <f t="shared" si="48"/>
        <v>89852.99</v>
      </c>
      <c r="J54" s="22"/>
      <c r="K54" s="22">
        <f t="shared" si="49"/>
        <v>0</v>
      </c>
      <c r="L54" s="22">
        <v>323.94200000000006</v>
      </c>
      <c r="M54" s="22">
        <f t="shared" si="50"/>
        <v>16272.25</v>
      </c>
      <c r="N54" s="22"/>
      <c r="O54" s="22">
        <f t="shared" si="51"/>
        <v>0</v>
      </c>
      <c r="P54" s="22">
        <f t="shared" si="52"/>
        <v>323.94200000000006</v>
      </c>
      <c r="Q54" s="22">
        <f t="shared" si="53"/>
        <v>16272.25</v>
      </c>
      <c r="R54" s="22">
        <f t="shared" si="54"/>
        <v>1464.818</v>
      </c>
      <c r="S54" s="85">
        <f t="shared" si="55"/>
        <v>73580.740000000005</v>
      </c>
      <c r="T54">
        <v>0</v>
      </c>
    </row>
    <row r="55" spans="2:20" x14ac:dyDescent="0.25">
      <c r="B55" s="73"/>
      <c r="C55" s="38"/>
      <c r="D55" s="39" t="s">
        <v>147</v>
      </c>
      <c r="E55" s="14" t="s">
        <v>148</v>
      </c>
      <c r="F55" s="15"/>
      <c r="G55" s="16"/>
      <c r="H55" s="16"/>
      <c r="I55" s="16">
        <f>SUBTOTAL(9,I56:I78)</f>
        <v>228547.83999999997</v>
      </c>
      <c r="J55" s="17"/>
      <c r="K55" s="16"/>
      <c r="L55" s="17">
        <v>0</v>
      </c>
      <c r="M55" s="16"/>
      <c r="N55" s="17">
        <v>0</v>
      </c>
      <c r="O55" s="16"/>
      <c r="P55" s="16"/>
      <c r="Q55" s="16"/>
      <c r="R55" s="16"/>
      <c r="S55" s="84"/>
      <c r="T55">
        <v>0</v>
      </c>
    </row>
    <row r="56" spans="2:20" x14ac:dyDescent="0.25">
      <c r="B56" s="71"/>
      <c r="C56" s="30"/>
      <c r="D56" s="31" t="s">
        <v>149</v>
      </c>
      <c r="E56" s="31" t="s">
        <v>150</v>
      </c>
      <c r="F56" s="32"/>
      <c r="G56" s="33"/>
      <c r="H56" s="33"/>
      <c r="I56" s="33">
        <f>SUBTOTAL(9,I57:I69)</f>
        <v>92178.95</v>
      </c>
      <c r="J56" s="33"/>
      <c r="K56" s="33">
        <f>SUBTOTAL(9,K57:K69)</f>
        <v>86816.319999999978</v>
      </c>
      <c r="L56" s="33"/>
      <c r="M56" s="33">
        <f>SUBTOTAL(9,M57:M69)</f>
        <v>1225.3700000000001</v>
      </c>
      <c r="N56" s="33"/>
      <c r="O56" s="33">
        <f>SUBTOTAL(9,O57:O69)</f>
        <v>0</v>
      </c>
      <c r="P56" s="33"/>
      <c r="Q56" s="33">
        <f>SUBTOTAL(9,Q57:Q69)</f>
        <v>88041.689999999988</v>
      </c>
      <c r="R56" s="33"/>
      <c r="S56" s="87">
        <f>SUBTOTAL(9,S57:S69)</f>
        <v>4137.260000000002</v>
      </c>
      <c r="T56">
        <v>0</v>
      </c>
    </row>
    <row r="57" spans="2:20" ht="24" x14ac:dyDescent="0.25">
      <c r="B57" s="69" t="s">
        <v>39</v>
      </c>
      <c r="C57" s="34" t="s">
        <v>151</v>
      </c>
      <c r="D57" s="35" t="s">
        <v>152</v>
      </c>
      <c r="E57" s="35" t="s">
        <v>153</v>
      </c>
      <c r="F57" s="36" t="s">
        <v>122</v>
      </c>
      <c r="G57" s="37">
        <v>11.18</v>
      </c>
      <c r="H57" s="22">
        <v>85.44</v>
      </c>
      <c r="I57" s="22">
        <f t="shared" ref="I57:I69" si="56">ROUND(G57*H57,2)</f>
        <v>955.22</v>
      </c>
      <c r="J57" s="22">
        <v>4.7</v>
      </c>
      <c r="K57" s="22">
        <f>ROUND($H57*J57,2)</f>
        <v>401.57</v>
      </c>
      <c r="L57" s="22">
        <v>6.48</v>
      </c>
      <c r="M57" s="22">
        <f t="shared" ref="M57:M69" si="57">ROUND($H57*L57,2)</f>
        <v>553.65</v>
      </c>
      <c r="N57" s="22">
        <v>0</v>
      </c>
      <c r="O57" s="22">
        <f t="shared" ref="O57:O69" si="58">ROUND($H57*N57,2)</f>
        <v>0</v>
      </c>
      <c r="P57" s="22">
        <f t="shared" ref="P57:P69" si="59">J57+L57+N57</f>
        <v>11.18</v>
      </c>
      <c r="Q57" s="22">
        <f t="shared" ref="Q57:Q69" si="60">+M57+K57+O57</f>
        <v>955.22</v>
      </c>
      <c r="R57" s="22">
        <f t="shared" ref="R57:R69" si="61">G57-P57</f>
        <v>0</v>
      </c>
      <c r="S57" s="85">
        <f t="shared" ref="S57:S69" si="62">I57-Q57</f>
        <v>0</v>
      </c>
      <c r="T57">
        <v>11.18</v>
      </c>
    </row>
    <row r="58" spans="2:20" x14ac:dyDescent="0.25">
      <c r="B58" s="69" t="s">
        <v>39</v>
      </c>
      <c r="C58" s="34" t="s">
        <v>154</v>
      </c>
      <c r="D58" s="35" t="s">
        <v>155</v>
      </c>
      <c r="E58" s="35" t="s">
        <v>156</v>
      </c>
      <c r="F58" s="36" t="s">
        <v>122</v>
      </c>
      <c r="G58" s="37">
        <v>4.16</v>
      </c>
      <c r="H58" s="22">
        <v>370.22399999999999</v>
      </c>
      <c r="I58" s="22">
        <f t="shared" si="56"/>
        <v>1540.13</v>
      </c>
      <c r="J58" s="22">
        <f t="shared" ref="J58:J65" si="63">T58</f>
        <v>4.16</v>
      </c>
      <c r="K58" s="22">
        <f t="shared" ref="K58:K69" si="64">ROUND($H58*J58,2)</f>
        <v>1540.13</v>
      </c>
      <c r="L58" s="22"/>
      <c r="M58" s="22">
        <f t="shared" si="57"/>
        <v>0</v>
      </c>
      <c r="N58" s="22"/>
      <c r="O58" s="22">
        <f t="shared" si="58"/>
        <v>0</v>
      </c>
      <c r="P58" s="22">
        <f t="shared" si="59"/>
        <v>4.16</v>
      </c>
      <c r="Q58" s="22">
        <f t="shared" si="60"/>
        <v>1540.13</v>
      </c>
      <c r="R58" s="22">
        <f t="shared" si="61"/>
        <v>0</v>
      </c>
      <c r="S58" s="85">
        <f t="shared" si="62"/>
        <v>0</v>
      </c>
      <c r="T58">
        <v>4.16</v>
      </c>
    </row>
    <row r="59" spans="2:20" x14ac:dyDescent="0.25">
      <c r="B59" s="69" t="s">
        <v>39</v>
      </c>
      <c r="C59" s="34" t="s">
        <v>157</v>
      </c>
      <c r="D59" s="35" t="s">
        <v>158</v>
      </c>
      <c r="E59" s="35" t="s">
        <v>159</v>
      </c>
      <c r="F59" s="36" t="s">
        <v>47</v>
      </c>
      <c r="G59" s="37">
        <v>100</v>
      </c>
      <c r="H59" s="22">
        <v>5.3879999999999999</v>
      </c>
      <c r="I59" s="22">
        <f t="shared" si="56"/>
        <v>538.79999999999995</v>
      </c>
      <c r="J59" s="22">
        <f t="shared" si="63"/>
        <v>100</v>
      </c>
      <c r="K59" s="22">
        <f t="shared" si="64"/>
        <v>538.79999999999995</v>
      </c>
      <c r="L59" s="22"/>
      <c r="M59" s="22">
        <f t="shared" si="57"/>
        <v>0</v>
      </c>
      <c r="N59" s="22"/>
      <c r="O59" s="22">
        <f t="shared" si="58"/>
        <v>0</v>
      </c>
      <c r="P59" s="22">
        <f t="shared" si="59"/>
        <v>100</v>
      </c>
      <c r="Q59" s="22">
        <f t="shared" si="60"/>
        <v>538.79999999999995</v>
      </c>
      <c r="R59" s="22">
        <f t="shared" si="61"/>
        <v>0</v>
      </c>
      <c r="S59" s="85">
        <f t="shared" si="62"/>
        <v>0</v>
      </c>
      <c r="T59">
        <v>100</v>
      </c>
    </row>
    <row r="60" spans="2:20" x14ac:dyDescent="0.25">
      <c r="B60" s="69" t="s">
        <v>39</v>
      </c>
      <c r="C60" s="34" t="s">
        <v>160</v>
      </c>
      <c r="D60" s="35" t="s">
        <v>161</v>
      </c>
      <c r="E60" s="35" t="s">
        <v>162</v>
      </c>
      <c r="F60" s="36" t="s">
        <v>47</v>
      </c>
      <c r="G60" s="37">
        <v>745.4</v>
      </c>
      <c r="H60" s="22">
        <v>8.76</v>
      </c>
      <c r="I60" s="22">
        <f t="shared" si="56"/>
        <v>6529.7</v>
      </c>
      <c r="J60" s="22">
        <f t="shared" si="63"/>
        <v>303.08</v>
      </c>
      <c r="K60" s="22">
        <f t="shared" si="64"/>
        <v>2654.98</v>
      </c>
      <c r="L60" s="22">
        <v>69.615200000000016</v>
      </c>
      <c r="M60" s="22">
        <f t="shared" si="57"/>
        <v>609.83000000000004</v>
      </c>
      <c r="N60" s="22">
        <v>0</v>
      </c>
      <c r="O60" s="22">
        <f t="shared" si="58"/>
        <v>0</v>
      </c>
      <c r="P60" s="22">
        <f t="shared" si="59"/>
        <v>372.6952</v>
      </c>
      <c r="Q60" s="22">
        <f t="shared" si="60"/>
        <v>3264.81</v>
      </c>
      <c r="R60" s="22">
        <f t="shared" si="61"/>
        <v>372.70479999999998</v>
      </c>
      <c r="S60" s="85">
        <f t="shared" si="62"/>
        <v>3264.89</v>
      </c>
      <c r="T60">
        <v>303.08</v>
      </c>
    </row>
    <row r="61" spans="2:20" x14ac:dyDescent="0.25">
      <c r="B61" s="69" t="s">
        <v>39</v>
      </c>
      <c r="C61" s="34" t="s">
        <v>163</v>
      </c>
      <c r="D61" s="35" t="s">
        <v>164</v>
      </c>
      <c r="E61" s="35" t="s">
        <v>165</v>
      </c>
      <c r="F61" s="36" t="s">
        <v>47</v>
      </c>
      <c r="G61" s="37">
        <v>5527.89</v>
      </c>
      <c r="H61" s="22">
        <v>6.2760000000000016</v>
      </c>
      <c r="I61" s="22">
        <f t="shared" si="56"/>
        <v>34693.040000000001</v>
      </c>
      <c r="J61" s="22">
        <v>5388.89</v>
      </c>
      <c r="K61" s="22">
        <f t="shared" si="64"/>
        <v>33820.67</v>
      </c>
      <c r="L61" s="22">
        <v>0</v>
      </c>
      <c r="M61" s="22">
        <f t="shared" si="57"/>
        <v>0</v>
      </c>
      <c r="N61" s="22">
        <v>0</v>
      </c>
      <c r="O61" s="22">
        <f t="shared" si="58"/>
        <v>0</v>
      </c>
      <c r="P61" s="22">
        <f t="shared" si="59"/>
        <v>5388.89</v>
      </c>
      <c r="Q61" s="22">
        <f t="shared" si="60"/>
        <v>33820.67</v>
      </c>
      <c r="R61" s="22">
        <f t="shared" si="61"/>
        <v>139</v>
      </c>
      <c r="S61" s="85">
        <f t="shared" si="62"/>
        <v>872.37000000000262</v>
      </c>
      <c r="T61">
        <v>5322.25</v>
      </c>
    </row>
    <row r="62" spans="2:20" x14ac:dyDescent="0.25">
      <c r="B62" s="69" t="s">
        <v>39</v>
      </c>
      <c r="C62" s="34" t="s">
        <v>166</v>
      </c>
      <c r="D62" s="35" t="s">
        <v>167</v>
      </c>
      <c r="E62" s="35" t="s">
        <v>168</v>
      </c>
      <c r="F62" s="36" t="s">
        <v>47</v>
      </c>
      <c r="G62" s="37">
        <v>15.54</v>
      </c>
      <c r="H62" s="22">
        <v>22.787999999999997</v>
      </c>
      <c r="I62" s="22">
        <f t="shared" si="56"/>
        <v>354.13</v>
      </c>
      <c r="J62" s="22">
        <f t="shared" si="63"/>
        <v>15.54</v>
      </c>
      <c r="K62" s="22">
        <f t="shared" si="64"/>
        <v>354.13</v>
      </c>
      <c r="L62" s="22"/>
      <c r="M62" s="22">
        <f t="shared" si="57"/>
        <v>0</v>
      </c>
      <c r="N62" s="22"/>
      <c r="O62" s="22">
        <f t="shared" si="58"/>
        <v>0</v>
      </c>
      <c r="P62" s="22">
        <f t="shared" si="59"/>
        <v>15.54</v>
      </c>
      <c r="Q62" s="22">
        <f t="shared" si="60"/>
        <v>354.13</v>
      </c>
      <c r="R62" s="22">
        <f t="shared" si="61"/>
        <v>0</v>
      </c>
      <c r="S62" s="85">
        <f t="shared" si="62"/>
        <v>0</v>
      </c>
      <c r="T62">
        <v>15.54</v>
      </c>
    </row>
    <row r="63" spans="2:20" x14ac:dyDescent="0.25">
      <c r="B63" s="69" t="s">
        <v>39</v>
      </c>
      <c r="C63" s="34" t="s">
        <v>169</v>
      </c>
      <c r="D63" s="35" t="s">
        <v>170</v>
      </c>
      <c r="E63" s="35" t="s">
        <v>171</v>
      </c>
      <c r="F63" s="36" t="s">
        <v>47</v>
      </c>
      <c r="G63" s="37">
        <v>1.06</v>
      </c>
      <c r="H63" s="22">
        <v>62.064</v>
      </c>
      <c r="I63" s="22">
        <f t="shared" si="56"/>
        <v>65.790000000000006</v>
      </c>
      <c r="J63" s="22">
        <f t="shared" si="63"/>
        <v>1.06</v>
      </c>
      <c r="K63" s="22">
        <f t="shared" si="64"/>
        <v>65.790000000000006</v>
      </c>
      <c r="L63" s="22"/>
      <c r="M63" s="22">
        <f t="shared" si="57"/>
        <v>0</v>
      </c>
      <c r="N63" s="22"/>
      <c r="O63" s="22">
        <f t="shared" si="58"/>
        <v>0</v>
      </c>
      <c r="P63" s="22">
        <f t="shared" si="59"/>
        <v>1.06</v>
      </c>
      <c r="Q63" s="22">
        <f t="shared" si="60"/>
        <v>65.790000000000006</v>
      </c>
      <c r="R63" s="22">
        <f t="shared" si="61"/>
        <v>0</v>
      </c>
      <c r="S63" s="85">
        <f t="shared" si="62"/>
        <v>0</v>
      </c>
      <c r="T63">
        <v>1.06</v>
      </c>
    </row>
    <row r="64" spans="2:20" ht="36" x14ac:dyDescent="0.25">
      <c r="B64" s="72" t="s">
        <v>134</v>
      </c>
      <c r="C64" s="34" t="s">
        <v>172</v>
      </c>
      <c r="D64" s="35" t="s">
        <v>173</v>
      </c>
      <c r="E64" s="35" t="s">
        <v>174</v>
      </c>
      <c r="F64" s="36" t="s">
        <v>47</v>
      </c>
      <c r="G64" s="37">
        <v>95.32</v>
      </c>
      <c r="H64" s="22">
        <v>2.8079999999999998</v>
      </c>
      <c r="I64" s="22">
        <f t="shared" si="56"/>
        <v>267.66000000000003</v>
      </c>
      <c r="J64" s="22">
        <f t="shared" si="63"/>
        <v>73.28</v>
      </c>
      <c r="K64" s="22">
        <f t="shared" si="64"/>
        <v>205.77</v>
      </c>
      <c r="L64" s="22">
        <v>22.039999999999992</v>
      </c>
      <c r="M64" s="22">
        <f t="shared" si="57"/>
        <v>61.89</v>
      </c>
      <c r="N64" s="22">
        <v>0</v>
      </c>
      <c r="O64" s="22">
        <f t="shared" si="58"/>
        <v>0</v>
      </c>
      <c r="P64" s="22">
        <f t="shared" si="59"/>
        <v>95.32</v>
      </c>
      <c r="Q64" s="22">
        <f t="shared" si="60"/>
        <v>267.66000000000003</v>
      </c>
      <c r="R64" s="22">
        <f t="shared" si="61"/>
        <v>0</v>
      </c>
      <c r="S64" s="85">
        <f t="shared" si="62"/>
        <v>0</v>
      </c>
      <c r="T64">
        <v>73.28</v>
      </c>
    </row>
    <row r="65" spans="2:20" x14ac:dyDescent="0.25">
      <c r="B65" s="72" t="s">
        <v>23</v>
      </c>
      <c r="C65" s="34" t="s">
        <v>175</v>
      </c>
      <c r="D65" s="35" t="s">
        <v>176</v>
      </c>
      <c r="E65" s="35" t="s">
        <v>177</v>
      </c>
      <c r="F65" s="36" t="s">
        <v>75</v>
      </c>
      <c r="G65" s="37">
        <v>3.76</v>
      </c>
      <c r="H65" s="22">
        <v>70.763999999999996</v>
      </c>
      <c r="I65" s="22">
        <f t="shared" si="56"/>
        <v>266.07</v>
      </c>
      <c r="J65" s="22">
        <f t="shared" si="63"/>
        <v>3.76</v>
      </c>
      <c r="K65" s="22">
        <f t="shared" si="64"/>
        <v>266.07</v>
      </c>
      <c r="L65" s="22"/>
      <c r="M65" s="22">
        <f t="shared" si="57"/>
        <v>0</v>
      </c>
      <c r="N65" s="22"/>
      <c r="O65" s="22">
        <f t="shared" si="58"/>
        <v>0</v>
      </c>
      <c r="P65" s="22">
        <f t="shared" si="59"/>
        <v>3.76</v>
      </c>
      <c r="Q65" s="22">
        <f t="shared" si="60"/>
        <v>266.07</v>
      </c>
      <c r="R65" s="22">
        <f t="shared" si="61"/>
        <v>0</v>
      </c>
      <c r="S65" s="85">
        <f t="shared" si="62"/>
        <v>0</v>
      </c>
      <c r="T65">
        <v>3.76</v>
      </c>
    </row>
    <row r="66" spans="2:20" ht="24" x14ac:dyDescent="0.25">
      <c r="B66" s="69" t="s">
        <v>39</v>
      </c>
      <c r="C66" s="34" t="s">
        <v>178</v>
      </c>
      <c r="D66" s="35" t="s">
        <v>179</v>
      </c>
      <c r="E66" s="35" t="s">
        <v>180</v>
      </c>
      <c r="F66" s="36" t="s">
        <v>122</v>
      </c>
      <c r="G66" s="37">
        <v>295.33999999999997</v>
      </c>
      <c r="H66" s="22">
        <v>36.612000000000002</v>
      </c>
      <c r="I66" s="22">
        <f t="shared" si="56"/>
        <v>10812.99</v>
      </c>
      <c r="J66" s="22">
        <f>G66</f>
        <v>295.33999999999997</v>
      </c>
      <c r="K66" s="22">
        <f t="shared" si="64"/>
        <v>10812.99</v>
      </c>
      <c r="L66" s="22"/>
      <c r="M66" s="22">
        <f t="shared" si="57"/>
        <v>0</v>
      </c>
      <c r="N66" s="22"/>
      <c r="O66" s="22">
        <f t="shared" si="58"/>
        <v>0</v>
      </c>
      <c r="P66" s="22">
        <f t="shared" si="59"/>
        <v>295.33999999999997</v>
      </c>
      <c r="Q66" s="22">
        <f t="shared" si="60"/>
        <v>10812.99</v>
      </c>
      <c r="R66" s="22">
        <f t="shared" si="61"/>
        <v>0</v>
      </c>
      <c r="S66" s="85">
        <f t="shared" si="62"/>
        <v>0</v>
      </c>
      <c r="T66">
        <v>0</v>
      </c>
    </row>
    <row r="67" spans="2:20" ht="24" x14ac:dyDescent="0.25">
      <c r="B67" s="69" t="s">
        <v>39</v>
      </c>
      <c r="C67" s="34" t="s">
        <v>131</v>
      </c>
      <c r="D67" s="35" t="s">
        <v>181</v>
      </c>
      <c r="E67" s="35" t="s">
        <v>133</v>
      </c>
      <c r="F67" s="36" t="s">
        <v>122</v>
      </c>
      <c r="G67" s="37">
        <v>295.33999999999997</v>
      </c>
      <c r="H67" s="22">
        <v>78.263999999999996</v>
      </c>
      <c r="I67" s="22">
        <f t="shared" si="56"/>
        <v>23114.49</v>
      </c>
      <c r="J67" s="22">
        <f t="shared" ref="J67:J69" si="65">G67</f>
        <v>295.33999999999997</v>
      </c>
      <c r="K67" s="22">
        <f t="shared" si="64"/>
        <v>23114.49</v>
      </c>
      <c r="L67" s="22"/>
      <c r="M67" s="22">
        <f t="shared" si="57"/>
        <v>0</v>
      </c>
      <c r="N67" s="22"/>
      <c r="O67" s="22">
        <f t="shared" si="58"/>
        <v>0</v>
      </c>
      <c r="P67" s="22">
        <f t="shared" si="59"/>
        <v>295.33999999999997</v>
      </c>
      <c r="Q67" s="22">
        <f t="shared" si="60"/>
        <v>23114.49</v>
      </c>
      <c r="R67" s="22">
        <f t="shared" si="61"/>
        <v>0</v>
      </c>
      <c r="S67" s="85">
        <f t="shared" si="62"/>
        <v>0</v>
      </c>
      <c r="T67">
        <v>0</v>
      </c>
    </row>
    <row r="68" spans="2:20" ht="24" x14ac:dyDescent="0.25">
      <c r="B68" s="72" t="s">
        <v>134</v>
      </c>
      <c r="C68" s="34" t="s">
        <v>135</v>
      </c>
      <c r="D68" s="35" t="s">
        <v>182</v>
      </c>
      <c r="E68" s="35" t="s">
        <v>137</v>
      </c>
      <c r="F68" s="36" t="s">
        <v>138</v>
      </c>
      <c r="G68" s="37">
        <v>354.4</v>
      </c>
      <c r="H68" s="22">
        <v>36</v>
      </c>
      <c r="I68" s="22">
        <f t="shared" si="56"/>
        <v>12758.4</v>
      </c>
      <c r="J68" s="22">
        <f t="shared" si="65"/>
        <v>354.4</v>
      </c>
      <c r="K68" s="22">
        <f t="shared" si="64"/>
        <v>12758.4</v>
      </c>
      <c r="L68" s="22"/>
      <c r="M68" s="22">
        <f t="shared" si="57"/>
        <v>0</v>
      </c>
      <c r="N68" s="22"/>
      <c r="O68" s="22">
        <f t="shared" si="58"/>
        <v>0</v>
      </c>
      <c r="P68" s="22">
        <f t="shared" si="59"/>
        <v>354.4</v>
      </c>
      <c r="Q68" s="22">
        <f t="shared" si="60"/>
        <v>12758.4</v>
      </c>
      <c r="R68" s="22">
        <f t="shared" si="61"/>
        <v>0</v>
      </c>
      <c r="S68" s="85">
        <f t="shared" si="62"/>
        <v>0</v>
      </c>
      <c r="T68">
        <v>0</v>
      </c>
    </row>
    <row r="69" spans="2:20" x14ac:dyDescent="0.25">
      <c r="B69" s="69" t="s">
        <v>39</v>
      </c>
      <c r="C69" s="34" t="s">
        <v>183</v>
      </c>
      <c r="D69" s="35" t="s">
        <v>184</v>
      </c>
      <c r="E69" s="35" t="s">
        <v>185</v>
      </c>
      <c r="F69" s="36" t="s">
        <v>47</v>
      </c>
      <c r="G69" s="37">
        <v>24</v>
      </c>
      <c r="H69" s="22">
        <v>11.772</v>
      </c>
      <c r="I69" s="22">
        <f t="shared" si="56"/>
        <v>282.52999999999997</v>
      </c>
      <c r="J69" s="22">
        <f t="shared" si="65"/>
        <v>24</v>
      </c>
      <c r="K69" s="22">
        <f t="shared" si="64"/>
        <v>282.52999999999997</v>
      </c>
      <c r="L69" s="22"/>
      <c r="M69" s="22">
        <f t="shared" si="57"/>
        <v>0</v>
      </c>
      <c r="N69" s="22"/>
      <c r="O69" s="22">
        <f t="shared" si="58"/>
        <v>0</v>
      </c>
      <c r="P69" s="22">
        <f t="shared" si="59"/>
        <v>24</v>
      </c>
      <c r="Q69" s="22">
        <f t="shared" si="60"/>
        <v>282.52999999999997</v>
      </c>
      <c r="R69" s="22">
        <f t="shared" si="61"/>
        <v>0</v>
      </c>
      <c r="S69" s="85">
        <f t="shared" si="62"/>
        <v>0</v>
      </c>
      <c r="T69">
        <v>0</v>
      </c>
    </row>
    <row r="70" spans="2:20" x14ac:dyDescent="0.25">
      <c r="B70" s="71"/>
      <c r="C70" s="30"/>
      <c r="D70" s="31" t="s">
        <v>186</v>
      </c>
      <c r="E70" s="31" t="s">
        <v>187</v>
      </c>
      <c r="F70" s="32"/>
      <c r="G70" s="33"/>
      <c r="H70" s="33"/>
      <c r="I70" s="33">
        <f>SUBTOTAL(9,I71:I72)</f>
        <v>13479.3</v>
      </c>
      <c r="J70" s="33"/>
      <c r="K70" s="33">
        <f>SUBTOTAL(9,K71:K72)</f>
        <v>0</v>
      </c>
      <c r="L70" s="33"/>
      <c r="M70" s="33">
        <f>SUBTOTAL(9,M71:M72)</f>
        <v>6110.6200000000008</v>
      </c>
      <c r="N70" s="33"/>
      <c r="O70" s="33">
        <f>SUBTOTAL(9,O71:O72)</f>
        <v>7368.68</v>
      </c>
      <c r="P70" s="33"/>
      <c r="Q70" s="33">
        <f>SUBTOTAL(9,Q71:Q72)</f>
        <v>13479.300000000001</v>
      </c>
      <c r="R70" s="33"/>
      <c r="S70" s="87">
        <f>SUBTOTAL(9,S71:S72)</f>
        <v>0</v>
      </c>
      <c r="T70">
        <v>0</v>
      </c>
    </row>
    <row r="71" spans="2:20" ht="24" x14ac:dyDescent="0.25">
      <c r="B71" s="69" t="s">
        <v>39</v>
      </c>
      <c r="C71" s="34" t="s">
        <v>188</v>
      </c>
      <c r="D71" s="35" t="s">
        <v>189</v>
      </c>
      <c r="E71" s="35" t="s">
        <v>190</v>
      </c>
      <c r="F71" s="36" t="s">
        <v>47</v>
      </c>
      <c r="G71" s="37">
        <v>75</v>
      </c>
      <c r="H71" s="22">
        <v>10.991999999999999</v>
      </c>
      <c r="I71" s="22">
        <f t="shared" ref="I71:I72" si="66">ROUND(G71*H71,2)</f>
        <v>824.4</v>
      </c>
      <c r="J71" s="22"/>
      <c r="K71" s="22">
        <f t="shared" ref="K71:K72" si="67">ROUND($H71*J71,2)</f>
        <v>0</v>
      </c>
      <c r="L71" s="22">
        <v>34</v>
      </c>
      <c r="M71" s="22">
        <f t="shared" ref="M71:M72" si="68">ROUND($H71*L71,2)</f>
        <v>373.73</v>
      </c>
      <c r="N71" s="22">
        <v>41</v>
      </c>
      <c r="O71" s="22">
        <f t="shared" ref="O71:O72" si="69">ROUND($H71*N71,2)</f>
        <v>450.67</v>
      </c>
      <c r="P71" s="22">
        <f t="shared" ref="P71:P72" si="70">J71+L71+N71</f>
        <v>75</v>
      </c>
      <c r="Q71" s="22">
        <f t="shared" ref="Q71:Q72" si="71">+M71+K71+O71</f>
        <v>824.40000000000009</v>
      </c>
      <c r="R71" s="22">
        <f t="shared" ref="R71:R72" si="72">G71-P71</f>
        <v>0</v>
      </c>
      <c r="S71" s="85">
        <f t="shared" ref="S71:S72" si="73">I71-Q71</f>
        <v>0</v>
      </c>
      <c r="T71">
        <v>0</v>
      </c>
    </row>
    <row r="72" spans="2:20" x14ac:dyDescent="0.25">
      <c r="B72" s="69" t="s">
        <v>39</v>
      </c>
      <c r="C72" s="34" t="s">
        <v>191</v>
      </c>
      <c r="D72" s="35" t="s">
        <v>192</v>
      </c>
      <c r="E72" s="35" t="s">
        <v>193</v>
      </c>
      <c r="F72" s="36" t="s">
        <v>122</v>
      </c>
      <c r="G72" s="37">
        <v>225</v>
      </c>
      <c r="H72" s="22">
        <v>56.244</v>
      </c>
      <c r="I72" s="22">
        <f t="shared" si="66"/>
        <v>12654.9</v>
      </c>
      <c r="J72" s="22"/>
      <c r="K72" s="22">
        <f t="shared" si="67"/>
        <v>0</v>
      </c>
      <c r="L72" s="22">
        <v>102</v>
      </c>
      <c r="M72" s="22">
        <f t="shared" si="68"/>
        <v>5736.89</v>
      </c>
      <c r="N72" s="22">
        <v>123</v>
      </c>
      <c r="O72" s="22">
        <f t="shared" si="69"/>
        <v>6918.01</v>
      </c>
      <c r="P72" s="22">
        <f t="shared" si="70"/>
        <v>225</v>
      </c>
      <c r="Q72" s="22">
        <f t="shared" si="71"/>
        <v>12654.900000000001</v>
      </c>
      <c r="R72" s="22">
        <f t="shared" si="72"/>
        <v>0</v>
      </c>
      <c r="S72" s="85">
        <f t="shared" si="73"/>
        <v>0</v>
      </c>
      <c r="T72">
        <v>0</v>
      </c>
    </row>
    <row r="73" spans="2:20" x14ac:dyDescent="0.25">
      <c r="B73" s="71"/>
      <c r="C73" s="30"/>
      <c r="D73" s="31" t="s">
        <v>194</v>
      </c>
      <c r="E73" s="31" t="s">
        <v>195</v>
      </c>
      <c r="F73" s="32"/>
      <c r="G73" s="33"/>
      <c r="H73" s="33"/>
      <c r="I73" s="33">
        <f>SUBTOTAL(9,I74:I76)</f>
        <v>17925.400000000001</v>
      </c>
      <c r="J73" s="33"/>
      <c r="K73" s="33">
        <f>SUBTOTAL(9,K74:K76)</f>
        <v>0</v>
      </c>
      <c r="L73" s="33"/>
      <c r="M73" s="33">
        <f>SUBTOTAL(9,M74:M76)</f>
        <v>12116.77</v>
      </c>
      <c r="N73" s="33"/>
      <c r="O73" s="33">
        <f>SUBTOTAL(9,O74:O76)</f>
        <v>5808.62</v>
      </c>
      <c r="P73" s="33"/>
      <c r="Q73" s="33">
        <f>SUBTOTAL(9,Q74:Q76)</f>
        <v>17925.39</v>
      </c>
      <c r="R73" s="33"/>
      <c r="S73" s="87">
        <f>SUBTOTAL(9,S74:S76)</f>
        <v>1.0000000000218279E-2</v>
      </c>
      <c r="T73">
        <v>0</v>
      </c>
    </row>
    <row r="74" spans="2:20" ht="24" x14ac:dyDescent="0.25">
      <c r="B74" s="69" t="s">
        <v>39</v>
      </c>
      <c r="C74" s="34" t="s">
        <v>196</v>
      </c>
      <c r="D74" s="35" t="s">
        <v>197</v>
      </c>
      <c r="E74" s="35" t="s">
        <v>198</v>
      </c>
      <c r="F74" s="36" t="s">
        <v>47</v>
      </c>
      <c r="G74" s="37">
        <v>1037.9000000000001</v>
      </c>
      <c r="H74" s="22">
        <v>13.068000000000001</v>
      </c>
      <c r="I74" s="22">
        <f t="shared" ref="I74:I76" si="74">ROUND(G74*H74,2)</f>
        <v>13563.28</v>
      </c>
      <c r="J74" s="22"/>
      <c r="K74" s="22">
        <f t="shared" ref="K74:K76" si="75">ROUND($H74*J74,2)</f>
        <v>0</v>
      </c>
      <c r="L74" s="22">
        <v>863.15931</v>
      </c>
      <c r="M74" s="22">
        <f t="shared" ref="M74:M76" si="76">ROUND($H74*L74,2)</f>
        <v>11279.77</v>
      </c>
      <c r="N74" s="22">
        <v>174.74</v>
      </c>
      <c r="O74" s="22">
        <f t="shared" ref="O74:O76" si="77">ROUND($H74*N74,2)</f>
        <v>2283.5</v>
      </c>
      <c r="P74" s="22">
        <f t="shared" ref="P74:P76" si="78">J74+L74+N74</f>
        <v>1037.89931</v>
      </c>
      <c r="Q74" s="22">
        <f t="shared" ref="Q74:Q76" si="79">+M74+K74+O74</f>
        <v>13563.27</v>
      </c>
      <c r="R74" s="22">
        <f t="shared" ref="R74:R76" si="80">G74-P74</f>
        <v>6.9000000007690687E-4</v>
      </c>
      <c r="S74" s="85">
        <f t="shared" ref="S74:S76" si="81">I74-Q74</f>
        <v>1.0000000000218279E-2</v>
      </c>
      <c r="T74">
        <v>0</v>
      </c>
    </row>
    <row r="75" spans="2:20" x14ac:dyDescent="0.25">
      <c r="B75" s="69" t="s">
        <v>39</v>
      </c>
      <c r="C75" s="34" t="s">
        <v>199</v>
      </c>
      <c r="D75" s="35" t="s">
        <v>200</v>
      </c>
      <c r="E75" s="35" t="s">
        <v>201</v>
      </c>
      <c r="F75" s="36" t="s">
        <v>47</v>
      </c>
      <c r="G75" s="37">
        <v>150</v>
      </c>
      <c r="H75" s="22">
        <v>5.58</v>
      </c>
      <c r="I75" s="22">
        <f t="shared" si="74"/>
        <v>837</v>
      </c>
      <c r="J75" s="22"/>
      <c r="K75" s="22">
        <f t="shared" si="75"/>
        <v>0</v>
      </c>
      <c r="L75" s="22">
        <v>150</v>
      </c>
      <c r="M75" s="22">
        <f t="shared" si="76"/>
        <v>837</v>
      </c>
      <c r="N75" s="22"/>
      <c r="O75" s="22">
        <f t="shared" si="77"/>
        <v>0</v>
      </c>
      <c r="P75" s="22">
        <f t="shared" si="78"/>
        <v>150</v>
      </c>
      <c r="Q75" s="22">
        <f t="shared" si="79"/>
        <v>837</v>
      </c>
      <c r="R75" s="22">
        <f t="shared" si="80"/>
        <v>0</v>
      </c>
      <c r="S75" s="85">
        <f t="shared" si="81"/>
        <v>0</v>
      </c>
      <c r="T75">
        <v>0</v>
      </c>
    </row>
    <row r="76" spans="2:20" x14ac:dyDescent="0.25">
      <c r="B76" s="69" t="s">
        <v>39</v>
      </c>
      <c r="C76" s="34" t="s">
        <v>202</v>
      </c>
      <c r="D76" s="35" t="s">
        <v>203</v>
      </c>
      <c r="E76" s="35" t="s">
        <v>204</v>
      </c>
      <c r="F76" s="36" t="s">
        <v>47</v>
      </c>
      <c r="G76" s="37">
        <v>272</v>
      </c>
      <c r="H76" s="22">
        <v>12.96</v>
      </c>
      <c r="I76" s="22">
        <f t="shared" si="74"/>
        <v>3525.12</v>
      </c>
      <c r="J76" s="22"/>
      <c r="K76" s="22">
        <f t="shared" si="75"/>
        <v>0</v>
      </c>
      <c r="L76" s="22">
        <v>0</v>
      </c>
      <c r="M76" s="22">
        <f t="shared" si="76"/>
        <v>0</v>
      </c>
      <c r="N76" s="22">
        <v>271.99996369791626</v>
      </c>
      <c r="O76" s="22">
        <f t="shared" si="77"/>
        <v>3525.12</v>
      </c>
      <c r="P76" s="22">
        <f t="shared" si="78"/>
        <v>271.99996369791626</v>
      </c>
      <c r="Q76" s="22">
        <f t="shared" si="79"/>
        <v>3525.12</v>
      </c>
      <c r="R76" s="22">
        <f t="shared" si="80"/>
        <v>3.6302083742612012E-5</v>
      </c>
      <c r="S76" s="85">
        <f t="shared" si="81"/>
        <v>0</v>
      </c>
      <c r="T76">
        <v>0</v>
      </c>
    </row>
    <row r="77" spans="2:20" x14ac:dyDescent="0.25">
      <c r="B77" s="70"/>
      <c r="C77" s="23"/>
      <c r="D77" s="24" t="s">
        <v>205</v>
      </c>
      <c r="E77" s="28" t="s">
        <v>206</v>
      </c>
      <c r="F77" s="29"/>
      <c r="G77" s="27"/>
      <c r="H77" s="27"/>
      <c r="I77" s="33">
        <f>SUBTOTAL(9,I78)</f>
        <v>104964.19</v>
      </c>
      <c r="J77" s="27"/>
      <c r="K77" s="33">
        <f>SUBTOTAL(9,K78)</f>
        <v>17494.03</v>
      </c>
      <c r="L77" s="27">
        <v>0</v>
      </c>
      <c r="M77" s="33">
        <f>SUBTOTAL(9,M78)</f>
        <v>34988.06</v>
      </c>
      <c r="N77" s="27">
        <v>0</v>
      </c>
      <c r="O77" s="33">
        <f>SUBTOTAL(9,O78)</f>
        <v>34988.06</v>
      </c>
      <c r="P77" s="27"/>
      <c r="Q77" s="33">
        <f>SUBTOTAL(9,Q78)</f>
        <v>87470.15</v>
      </c>
      <c r="R77" s="27"/>
      <c r="S77" s="87">
        <f>SUBTOTAL(9,S78)</f>
        <v>17494.040000000008</v>
      </c>
      <c r="T77">
        <v>0</v>
      </c>
    </row>
    <row r="78" spans="2:20" ht="48" x14ac:dyDescent="0.25">
      <c r="B78" s="69" t="s">
        <v>23</v>
      </c>
      <c r="C78" s="18" t="s">
        <v>24</v>
      </c>
      <c r="D78" s="19" t="s">
        <v>207</v>
      </c>
      <c r="E78" s="20" t="s">
        <v>208</v>
      </c>
      <c r="F78" s="21" t="s">
        <v>209</v>
      </c>
      <c r="G78" s="22">
        <v>6</v>
      </c>
      <c r="H78" s="22">
        <v>17494.032000000003</v>
      </c>
      <c r="I78" s="22">
        <f>ROUND(G78*H78,2)</f>
        <v>104964.19</v>
      </c>
      <c r="J78" s="22">
        <v>1</v>
      </c>
      <c r="K78" s="22">
        <f>ROUND($H78*J78,2)</f>
        <v>17494.03</v>
      </c>
      <c r="L78" s="22">
        <v>2</v>
      </c>
      <c r="M78" s="22">
        <f>ROUND($H78*L78,2)</f>
        <v>34988.06</v>
      </c>
      <c r="N78" s="22">
        <v>2</v>
      </c>
      <c r="O78" s="22">
        <f>ROUND($H78*N78,2)</f>
        <v>34988.06</v>
      </c>
      <c r="P78" s="22">
        <f>J78+L78+N78</f>
        <v>5</v>
      </c>
      <c r="Q78" s="22">
        <f>+M78+K78+O78</f>
        <v>87470.15</v>
      </c>
      <c r="R78" s="22">
        <f>G78-P78</f>
        <v>1</v>
      </c>
      <c r="S78" s="85">
        <f>I78-Q78</f>
        <v>17494.040000000008</v>
      </c>
      <c r="T78">
        <v>0</v>
      </c>
    </row>
    <row r="79" spans="2:20" x14ac:dyDescent="0.25">
      <c r="B79" s="74"/>
      <c r="C79" s="40"/>
      <c r="D79" s="41" t="s">
        <v>210</v>
      </c>
      <c r="E79" s="41" t="s">
        <v>211</v>
      </c>
      <c r="F79" s="42"/>
      <c r="G79" s="16"/>
      <c r="H79" s="16"/>
      <c r="I79" s="16">
        <f>SUBTOTAL(9,I80:I127)</f>
        <v>2900047.98</v>
      </c>
      <c r="J79" s="17"/>
      <c r="K79" s="16"/>
      <c r="L79" s="17">
        <v>0</v>
      </c>
      <c r="M79" s="16"/>
      <c r="N79" s="17">
        <v>0</v>
      </c>
      <c r="O79" s="16"/>
      <c r="P79" s="16"/>
      <c r="Q79" s="16"/>
      <c r="R79" s="16"/>
      <c r="S79" s="84"/>
      <c r="T79">
        <v>0</v>
      </c>
    </row>
    <row r="80" spans="2:20" x14ac:dyDescent="0.25">
      <c r="B80" s="71"/>
      <c r="C80" s="30"/>
      <c r="D80" s="31" t="s">
        <v>212</v>
      </c>
      <c r="E80" s="31" t="s">
        <v>213</v>
      </c>
      <c r="F80" s="32"/>
      <c r="G80" s="33"/>
      <c r="H80" s="33"/>
      <c r="I80" s="33">
        <f>SUBTOTAL(9,I81:I90)</f>
        <v>5230.4699999999993</v>
      </c>
      <c r="J80" s="33"/>
      <c r="K80" s="33"/>
      <c r="L80" s="33"/>
      <c r="M80" s="33"/>
      <c r="N80" s="33"/>
      <c r="O80" s="33"/>
      <c r="P80" s="33"/>
      <c r="Q80" s="33"/>
      <c r="R80" s="33"/>
      <c r="S80" s="87"/>
      <c r="T80">
        <v>0</v>
      </c>
    </row>
    <row r="81" spans="2:20" x14ac:dyDescent="0.25">
      <c r="B81" s="71"/>
      <c r="C81" s="30"/>
      <c r="D81" s="31" t="s">
        <v>214</v>
      </c>
      <c r="E81" s="31" t="s">
        <v>215</v>
      </c>
      <c r="F81" s="32"/>
      <c r="G81" s="33"/>
      <c r="H81" s="33"/>
      <c r="I81" s="33">
        <f>SUBTOTAL(9,I82:I90)</f>
        <v>5230.4699999999993</v>
      </c>
      <c r="J81" s="33"/>
      <c r="K81" s="33">
        <f>SUBTOTAL(9,K82:K90)</f>
        <v>5230.4699999999993</v>
      </c>
      <c r="L81" s="33"/>
      <c r="M81" s="33">
        <f>SUBTOTAL(9,M82:M90)</f>
        <v>0</v>
      </c>
      <c r="N81" s="33"/>
      <c r="O81" s="33">
        <f>SUBTOTAL(9,O82:O90)</f>
        <v>0</v>
      </c>
      <c r="P81" s="33"/>
      <c r="Q81" s="33">
        <f>SUBTOTAL(9,Q82:Q90)</f>
        <v>5230.4699999999993</v>
      </c>
      <c r="R81" s="33"/>
      <c r="S81" s="87">
        <f>SUBTOTAL(9,S82:S90)</f>
        <v>0</v>
      </c>
      <c r="T81">
        <v>0</v>
      </c>
    </row>
    <row r="82" spans="2:20" ht="36" x14ac:dyDescent="0.25">
      <c r="B82" s="72" t="s">
        <v>134</v>
      </c>
      <c r="C82" s="34" t="s">
        <v>216</v>
      </c>
      <c r="D82" s="35" t="s">
        <v>217</v>
      </c>
      <c r="E82" s="35" t="s">
        <v>218</v>
      </c>
      <c r="F82" s="36" t="s">
        <v>122</v>
      </c>
      <c r="G82" s="37">
        <v>7.67</v>
      </c>
      <c r="H82" s="22">
        <v>156.21600000000001</v>
      </c>
      <c r="I82" s="22">
        <f t="shared" ref="I82:I90" si="82">ROUND(G82*H82,2)</f>
        <v>1198.18</v>
      </c>
      <c r="J82" s="22">
        <f>G82</f>
        <v>7.67</v>
      </c>
      <c r="K82" s="22">
        <f t="shared" ref="K82:K90" si="83">ROUND($H82*J82,2)</f>
        <v>1198.18</v>
      </c>
      <c r="L82" s="22"/>
      <c r="M82" s="22">
        <f t="shared" ref="M82:M90" si="84">ROUND($H82*L82,2)</f>
        <v>0</v>
      </c>
      <c r="N82" s="22"/>
      <c r="O82" s="22">
        <f t="shared" ref="O82:O90" si="85">ROUND($H82*N82,2)</f>
        <v>0</v>
      </c>
      <c r="P82" s="22">
        <f t="shared" ref="P82:P90" si="86">J82+L82+N82</f>
        <v>7.67</v>
      </c>
      <c r="Q82" s="22">
        <f t="shared" ref="Q82:Q90" si="87">+M82+K82+O82</f>
        <v>1198.18</v>
      </c>
      <c r="R82" s="22">
        <f t="shared" ref="R82:R90" si="88">G82-P82</f>
        <v>0</v>
      </c>
      <c r="S82" s="85">
        <f t="shared" ref="S82:S90" si="89">I82-Q82</f>
        <v>0</v>
      </c>
      <c r="T82">
        <v>6.3500000000000005</v>
      </c>
    </row>
    <row r="83" spans="2:20" ht="24" x14ac:dyDescent="0.25">
      <c r="B83" s="72" t="s">
        <v>134</v>
      </c>
      <c r="C83" s="34" t="s">
        <v>219</v>
      </c>
      <c r="D83" s="35" t="s">
        <v>220</v>
      </c>
      <c r="E83" s="35" t="s">
        <v>221</v>
      </c>
      <c r="F83" s="36" t="s">
        <v>122</v>
      </c>
      <c r="G83" s="37">
        <v>6.85</v>
      </c>
      <c r="H83" s="22">
        <v>53.087999999999994</v>
      </c>
      <c r="I83" s="22">
        <f t="shared" si="82"/>
        <v>363.65</v>
      </c>
      <c r="J83" s="22">
        <f t="shared" ref="J83:J90" si="90">G83</f>
        <v>6.85</v>
      </c>
      <c r="K83" s="22">
        <f t="shared" si="83"/>
        <v>363.65</v>
      </c>
      <c r="L83" s="22"/>
      <c r="M83" s="22">
        <f t="shared" si="84"/>
        <v>0</v>
      </c>
      <c r="N83" s="22"/>
      <c r="O83" s="22">
        <f t="shared" si="85"/>
        <v>0</v>
      </c>
      <c r="P83" s="22">
        <f t="shared" si="86"/>
        <v>6.85</v>
      </c>
      <c r="Q83" s="22">
        <f t="shared" si="87"/>
        <v>363.65</v>
      </c>
      <c r="R83" s="22">
        <f t="shared" si="88"/>
        <v>0</v>
      </c>
      <c r="S83" s="85">
        <f t="shared" si="89"/>
        <v>0</v>
      </c>
      <c r="T83">
        <v>0</v>
      </c>
    </row>
    <row r="84" spans="2:20" ht="60" x14ac:dyDescent="0.25">
      <c r="B84" s="72" t="s">
        <v>134</v>
      </c>
      <c r="C84" s="34" t="s">
        <v>222</v>
      </c>
      <c r="D84" s="35" t="s">
        <v>223</v>
      </c>
      <c r="E84" s="35" t="s">
        <v>224</v>
      </c>
      <c r="F84" s="36" t="s">
        <v>225</v>
      </c>
      <c r="G84" s="37">
        <v>2.06</v>
      </c>
      <c r="H84" s="22">
        <v>7.3680000000000003</v>
      </c>
      <c r="I84" s="22">
        <f t="shared" si="82"/>
        <v>15.18</v>
      </c>
      <c r="J84" s="22">
        <f t="shared" si="90"/>
        <v>2.06</v>
      </c>
      <c r="K84" s="22">
        <f t="shared" si="83"/>
        <v>15.18</v>
      </c>
      <c r="L84" s="22"/>
      <c r="M84" s="22">
        <f t="shared" si="84"/>
        <v>0</v>
      </c>
      <c r="N84" s="22"/>
      <c r="O84" s="22">
        <f t="shared" si="85"/>
        <v>0</v>
      </c>
      <c r="P84" s="22">
        <f t="shared" si="86"/>
        <v>2.06</v>
      </c>
      <c r="Q84" s="22">
        <f t="shared" si="87"/>
        <v>15.18</v>
      </c>
      <c r="R84" s="22">
        <f t="shared" si="88"/>
        <v>0</v>
      </c>
      <c r="S84" s="85">
        <f t="shared" si="89"/>
        <v>0</v>
      </c>
      <c r="T84">
        <v>0</v>
      </c>
    </row>
    <row r="85" spans="2:20" ht="36" x14ac:dyDescent="0.25">
      <c r="B85" s="72" t="s">
        <v>134</v>
      </c>
      <c r="C85" s="34" t="s">
        <v>226</v>
      </c>
      <c r="D85" s="35" t="s">
        <v>227</v>
      </c>
      <c r="E85" s="35" t="s">
        <v>228</v>
      </c>
      <c r="F85" s="36" t="s">
        <v>229</v>
      </c>
      <c r="G85" s="37">
        <v>61.73</v>
      </c>
      <c r="H85" s="22">
        <v>3.1320000000000001</v>
      </c>
      <c r="I85" s="22">
        <f t="shared" si="82"/>
        <v>193.34</v>
      </c>
      <c r="J85" s="22">
        <f t="shared" si="90"/>
        <v>61.73</v>
      </c>
      <c r="K85" s="22">
        <f t="shared" si="83"/>
        <v>193.34</v>
      </c>
      <c r="L85" s="22"/>
      <c r="M85" s="22">
        <f t="shared" si="84"/>
        <v>0</v>
      </c>
      <c r="N85" s="22"/>
      <c r="O85" s="22">
        <f t="shared" si="85"/>
        <v>0</v>
      </c>
      <c r="P85" s="22">
        <f t="shared" si="86"/>
        <v>61.73</v>
      </c>
      <c r="Q85" s="22">
        <f t="shared" si="87"/>
        <v>193.34</v>
      </c>
      <c r="R85" s="22">
        <f t="shared" si="88"/>
        <v>0</v>
      </c>
      <c r="S85" s="85">
        <f t="shared" si="89"/>
        <v>0</v>
      </c>
      <c r="T85">
        <v>0</v>
      </c>
    </row>
    <row r="86" spans="2:20" ht="36" x14ac:dyDescent="0.25">
      <c r="B86" s="72" t="s">
        <v>134</v>
      </c>
      <c r="C86" s="34" t="s">
        <v>230</v>
      </c>
      <c r="D86" s="35" t="s">
        <v>231</v>
      </c>
      <c r="E86" s="35" t="s">
        <v>232</v>
      </c>
      <c r="F86" s="36" t="s">
        <v>47</v>
      </c>
      <c r="G86" s="37">
        <v>5.26</v>
      </c>
      <c r="H86" s="22">
        <v>325.548</v>
      </c>
      <c r="I86" s="22">
        <f t="shared" si="82"/>
        <v>1712.38</v>
      </c>
      <c r="J86" s="22">
        <f t="shared" si="90"/>
        <v>5.26</v>
      </c>
      <c r="K86" s="22">
        <f t="shared" si="83"/>
        <v>1712.38</v>
      </c>
      <c r="L86" s="22"/>
      <c r="M86" s="22">
        <f t="shared" si="84"/>
        <v>0</v>
      </c>
      <c r="N86" s="22"/>
      <c r="O86" s="22">
        <f t="shared" si="85"/>
        <v>0</v>
      </c>
      <c r="P86" s="22">
        <f t="shared" si="86"/>
        <v>5.26</v>
      </c>
      <c r="Q86" s="22">
        <f t="shared" si="87"/>
        <v>1712.38</v>
      </c>
      <c r="R86" s="22">
        <f t="shared" si="88"/>
        <v>0</v>
      </c>
      <c r="S86" s="85">
        <f t="shared" si="89"/>
        <v>0</v>
      </c>
      <c r="T86">
        <v>2.52</v>
      </c>
    </row>
    <row r="87" spans="2:20" ht="36" x14ac:dyDescent="0.25">
      <c r="B87" s="72" t="s">
        <v>134</v>
      </c>
      <c r="C87" s="34" t="s">
        <v>233</v>
      </c>
      <c r="D87" s="35" t="s">
        <v>234</v>
      </c>
      <c r="E87" s="35" t="s">
        <v>235</v>
      </c>
      <c r="F87" s="36" t="s">
        <v>122</v>
      </c>
      <c r="G87" s="37">
        <v>0.82</v>
      </c>
      <c r="H87" s="22">
        <v>787.71599999999989</v>
      </c>
      <c r="I87" s="22">
        <f t="shared" si="82"/>
        <v>645.92999999999995</v>
      </c>
      <c r="J87" s="22">
        <f t="shared" si="90"/>
        <v>0.82</v>
      </c>
      <c r="K87" s="22">
        <f t="shared" si="83"/>
        <v>645.92999999999995</v>
      </c>
      <c r="L87" s="22"/>
      <c r="M87" s="22">
        <f t="shared" si="84"/>
        <v>0</v>
      </c>
      <c r="N87" s="22"/>
      <c r="O87" s="22">
        <f t="shared" si="85"/>
        <v>0</v>
      </c>
      <c r="P87" s="22">
        <f t="shared" si="86"/>
        <v>0.82</v>
      </c>
      <c r="Q87" s="22">
        <f t="shared" si="87"/>
        <v>645.92999999999995</v>
      </c>
      <c r="R87" s="22">
        <f t="shared" si="88"/>
        <v>0</v>
      </c>
      <c r="S87" s="85">
        <f t="shared" si="89"/>
        <v>0</v>
      </c>
      <c r="T87">
        <v>0.82</v>
      </c>
    </row>
    <row r="88" spans="2:20" ht="36" x14ac:dyDescent="0.25">
      <c r="B88" s="72" t="s">
        <v>134</v>
      </c>
      <c r="C88" s="34" t="s">
        <v>236</v>
      </c>
      <c r="D88" s="35" t="s">
        <v>237</v>
      </c>
      <c r="E88" s="35" t="s">
        <v>238</v>
      </c>
      <c r="F88" s="36" t="s">
        <v>239</v>
      </c>
      <c r="G88" s="37">
        <v>5.4</v>
      </c>
      <c r="H88" s="22">
        <v>26.712000000000003</v>
      </c>
      <c r="I88" s="22">
        <f t="shared" si="82"/>
        <v>144.24</v>
      </c>
      <c r="J88" s="22">
        <f t="shared" si="90"/>
        <v>5.4</v>
      </c>
      <c r="K88" s="22">
        <f t="shared" si="83"/>
        <v>144.24</v>
      </c>
      <c r="L88" s="22"/>
      <c r="M88" s="22">
        <f t="shared" si="84"/>
        <v>0</v>
      </c>
      <c r="N88" s="22"/>
      <c r="O88" s="22">
        <f t="shared" si="85"/>
        <v>0</v>
      </c>
      <c r="P88" s="22">
        <f t="shared" si="86"/>
        <v>5.4</v>
      </c>
      <c r="Q88" s="22">
        <f t="shared" si="87"/>
        <v>144.24</v>
      </c>
      <c r="R88" s="22">
        <f t="shared" si="88"/>
        <v>0</v>
      </c>
      <c r="S88" s="85">
        <f t="shared" si="89"/>
        <v>0</v>
      </c>
      <c r="T88">
        <v>0</v>
      </c>
    </row>
    <row r="89" spans="2:20" ht="36" x14ac:dyDescent="0.25">
      <c r="B89" s="72" t="s">
        <v>134</v>
      </c>
      <c r="C89" s="34" t="s">
        <v>240</v>
      </c>
      <c r="D89" s="35" t="s">
        <v>241</v>
      </c>
      <c r="E89" s="35" t="s">
        <v>242</v>
      </c>
      <c r="F89" s="36" t="s">
        <v>239</v>
      </c>
      <c r="G89" s="37">
        <v>25.2</v>
      </c>
      <c r="H89" s="22">
        <v>22.032000000000004</v>
      </c>
      <c r="I89" s="22">
        <f t="shared" si="82"/>
        <v>555.21</v>
      </c>
      <c r="J89" s="22">
        <f t="shared" si="90"/>
        <v>25.2</v>
      </c>
      <c r="K89" s="22">
        <f t="shared" si="83"/>
        <v>555.21</v>
      </c>
      <c r="L89" s="22"/>
      <c r="M89" s="22">
        <f t="shared" si="84"/>
        <v>0</v>
      </c>
      <c r="N89" s="22"/>
      <c r="O89" s="22">
        <f t="shared" si="85"/>
        <v>0</v>
      </c>
      <c r="P89" s="22">
        <f t="shared" si="86"/>
        <v>25.2</v>
      </c>
      <c r="Q89" s="22">
        <f t="shared" si="87"/>
        <v>555.21</v>
      </c>
      <c r="R89" s="22">
        <f t="shared" si="88"/>
        <v>0</v>
      </c>
      <c r="S89" s="85">
        <f t="shared" si="89"/>
        <v>0</v>
      </c>
      <c r="T89">
        <v>0</v>
      </c>
    </row>
    <row r="90" spans="2:20" ht="36" x14ac:dyDescent="0.25">
      <c r="B90" s="72" t="s">
        <v>134</v>
      </c>
      <c r="C90" s="34" t="s">
        <v>243</v>
      </c>
      <c r="D90" s="35" t="s">
        <v>244</v>
      </c>
      <c r="E90" s="35" t="s">
        <v>245</v>
      </c>
      <c r="F90" s="36" t="s">
        <v>239</v>
      </c>
      <c r="G90" s="37">
        <v>20.8</v>
      </c>
      <c r="H90" s="22">
        <v>19.344000000000005</v>
      </c>
      <c r="I90" s="22">
        <f t="shared" si="82"/>
        <v>402.36</v>
      </c>
      <c r="J90" s="22">
        <f t="shared" si="90"/>
        <v>20.8</v>
      </c>
      <c r="K90" s="22">
        <f t="shared" si="83"/>
        <v>402.36</v>
      </c>
      <c r="L90" s="22"/>
      <c r="M90" s="22">
        <f t="shared" si="84"/>
        <v>0</v>
      </c>
      <c r="N90" s="22"/>
      <c r="O90" s="22">
        <f t="shared" si="85"/>
        <v>0</v>
      </c>
      <c r="P90" s="22">
        <f t="shared" si="86"/>
        <v>20.8</v>
      </c>
      <c r="Q90" s="22">
        <f t="shared" si="87"/>
        <v>402.36</v>
      </c>
      <c r="R90" s="22">
        <f t="shared" si="88"/>
        <v>0</v>
      </c>
      <c r="S90" s="85">
        <f t="shared" si="89"/>
        <v>0</v>
      </c>
      <c r="T90">
        <v>0</v>
      </c>
    </row>
    <row r="91" spans="2:20" x14ac:dyDescent="0.25">
      <c r="B91" s="71"/>
      <c r="C91" s="30"/>
      <c r="D91" s="31" t="s">
        <v>246</v>
      </c>
      <c r="E91" s="31" t="s">
        <v>247</v>
      </c>
      <c r="F91" s="32"/>
      <c r="G91" s="33"/>
      <c r="H91" s="33"/>
      <c r="I91" s="33">
        <f>SUBTOTAL(9,I92:I104)</f>
        <v>54006.21</v>
      </c>
      <c r="J91" s="33"/>
      <c r="K91" s="33">
        <f>SUBTOTAL(9,K92:K104)</f>
        <v>53760.140000000007</v>
      </c>
      <c r="L91" s="33"/>
      <c r="M91" s="33">
        <f>SUBTOTAL(9,M92:M104)</f>
        <v>244.5</v>
      </c>
      <c r="N91" s="33"/>
      <c r="O91" s="33">
        <f>SUBTOTAL(9,O92:O104)</f>
        <v>0</v>
      </c>
      <c r="P91" s="33"/>
      <c r="Q91" s="33">
        <f>SUBTOTAL(9,Q92:Q104)</f>
        <v>54004.639999999999</v>
      </c>
      <c r="R91" s="33"/>
      <c r="S91" s="87">
        <f>SUBTOTAL(9,S92:S104)</f>
        <v>1.5699999999998795</v>
      </c>
      <c r="T91">
        <v>0</v>
      </c>
    </row>
    <row r="92" spans="2:20" ht="48" x14ac:dyDescent="0.25">
      <c r="B92" s="72" t="s">
        <v>134</v>
      </c>
      <c r="C92" s="34" t="s">
        <v>248</v>
      </c>
      <c r="D92" s="35" t="s">
        <v>249</v>
      </c>
      <c r="E92" s="35" t="s">
        <v>250</v>
      </c>
      <c r="F92" s="36" t="s">
        <v>47</v>
      </c>
      <c r="G92" s="37">
        <v>9.3000000000000007</v>
      </c>
      <c r="H92" s="22">
        <v>78.623999999999995</v>
      </c>
      <c r="I92" s="22">
        <f t="shared" ref="I92:I104" si="91">ROUND(G92*H92,2)</f>
        <v>731.2</v>
      </c>
      <c r="J92" s="22">
        <v>9.3000000000000007</v>
      </c>
      <c r="K92" s="22">
        <f t="shared" ref="K92:K104" si="92">ROUND($H92*J92,2)</f>
        <v>731.2</v>
      </c>
      <c r="L92" s="22"/>
      <c r="M92" s="22">
        <f t="shared" ref="M92:M104" si="93">ROUND($H92*L92,2)</f>
        <v>0</v>
      </c>
      <c r="N92" s="22"/>
      <c r="O92" s="22">
        <f t="shared" ref="O92" si="94">ROUND($H92*N92,2)</f>
        <v>0</v>
      </c>
      <c r="P92" s="22">
        <f t="shared" ref="P92:P104" si="95">J92+L92+N92</f>
        <v>9.3000000000000007</v>
      </c>
      <c r="Q92" s="22">
        <f t="shared" ref="Q92:Q104" si="96">+M92+K92+O92</f>
        <v>731.2</v>
      </c>
      <c r="R92" s="22">
        <f t="shared" ref="R92:R104" si="97">G92-P92</f>
        <v>0</v>
      </c>
      <c r="S92" s="85">
        <f t="shared" ref="S92:S104" si="98">I92-Q92</f>
        <v>0</v>
      </c>
      <c r="T92">
        <v>0</v>
      </c>
    </row>
    <row r="93" spans="2:20" ht="48" x14ac:dyDescent="0.25">
      <c r="B93" s="72" t="s">
        <v>134</v>
      </c>
      <c r="C93" s="34" t="s">
        <v>251</v>
      </c>
      <c r="D93" s="35" t="s">
        <v>252</v>
      </c>
      <c r="E93" s="35" t="s">
        <v>253</v>
      </c>
      <c r="F93" s="36" t="s">
        <v>47</v>
      </c>
      <c r="G93" s="37">
        <v>99.16</v>
      </c>
      <c r="H93" s="22">
        <v>146.78399999999999</v>
      </c>
      <c r="I93" s="22">
        <f t="shared" si="91"/>
        <v>14555.1</v>
      </c>
      <c r="J93" s="22">
        <v>99.161591999999985</v>
      </c>
      <c r="K93" s="22">
        <f t="shared" si="92"/>
        <v>14555.34</v>
      </c>
      <c r="L93" s="22">
        <f>-J93+G93</f>
        <v>-1.5919999999880474E-3</v>
      </c>
      <c r="M93" s="22">
        <f>ROUND($H93*L93,2)-0.01</f>
        <v>-0.24000000000000002</v>
      </c>
      <c r="N93" s="22"/>
      <c r="O93" s="22">
        <f>ROUND($H93*N93,2)</f>
        <v>0</v>
      </c>
      <c r="P93" s="22">
        <f t="shared" si="95"/>
        <v>99.16</v>
      </c>
      <c r="Q93" s="22">
        <f t="shared" si="96"/>
        <v>14555.1</v>
      </c>
      <c r="R93" s="22">
        <f t="shared" si="97"/>
        <v>0</v>
      </c>
      <c r="S93" s="85">
        <f t="shared" si="98"/>
        <v>0</v>
      </c>
      <c r="T93">
        <v>0</v>
      </c>
    </row>
    <row r="94" spans="2:20" ht="48" x14ac:dyDescent="0.25">
      <c r="B94" s="72" t="s">
        <v>134</v>
      </c>
      <c r="C94" s="34" t="s">
        <v>254</v>
      </c>
      <c r="D94" s="35" t="s">
        <v>255</v>
      </c>
      <c r="E94" s="35" t="s">
        <v>256</v>
      </c>
      <c r="F94" s="36" t="s">
        <v>47</v>
      </c>
      <c r="G94" s="37">
        <v>56.32</v>
      </c>
      <c r="H94" s="22">
        <v>165.14400000000003</v>
      </c>
      <c r="I94" s="22">
        <f t="shared" si="91"/>
        <v>9300.91</v>
      </c>
      <c r="J94" s="22">
        <v>56.32</v>
      </c>
      <c r="K94" s="22">
        <f t="shared" si="92"/>
        <v>9300.91</v>
      </c>
      <c r="L94" s="22"/>
      <c r="M94" s="22">
        <f t="shared" si="93"/>
        <v>0</v>
      </c>
      <c r="N94" s="22"/>
      <c r="O94" s="22">
        <f t="shared" ref="O94:O104" si="99">ROUND($H94*N94,2)</f>
        <v>0</v>
      </c>
      <c r="P94" s="22">
        <f t="shared" si="95"/>
        <v>56.32</v>
      </c>
      <c r="Q94" s="22">
        <f t="shared" si="96"/>
        <v>9300.91</v>
      </c>
      <c r="R94" s="22">
        <f t="shared" si="97"/>
        <v>0</v>
      </c>
      <c r="S94" s="85">
        <f t="shared" si="98"/>
        <v>0</v>
      </c>
      <c r="T94">
        <v>0</v>
      </c>
    </row>
    <row r="95" spans="2:20" ht="36" x14ac:dyDescent="0.25">
      <c r="B95" s="72" t="s">
        <v>134</v>
      </c>
      <c r="C95" s="34" t="s">
        <v>257</v>
      </c>
      <c r="D95" s="35" t="s">
        <v>258</v>
      </c>
      <c r="E95" s="35" t="s">
        <v>259</v>
      </c>
      <c r="F95" s="36" t="s">
        <v>122</v>
      </c>
      <c r="G95" s="37">
        <v>0.56000000000000005</v>
      </c>
      <c r="H95" s="22">
        <v>776.08800000000008</v>
      </c>
      <c r="I95" s="22">
        <f t="shared" si="91"/>
        <v>434.61</v>
      </c>
      <c r="J95" s="22">
        <v>0.55800000000000005</v>
      </c>
      <c r="K95" s="22">
        <f t="shared" si="92"/>
        <v>433.06</v>
      </c>
      <c r="L95" s="22"/>
      <c r="M95" s="22">
        <f t="shared" si="93"/>
        <v>0</v>
      </c>
      <c r="N95" s="22"/>
      <c r="O95" s="22">
        <f t="shared" si="99"/>
        <v>0</v>
      </c>
      <c r="P95" s="22">
        <f t="shared" si="95"/>
        <v>0.55800000000000005</v>
      </c>
      <c r="Q95" s="22">
        <f t="shared" si="96"/>
        <v>433.06</v>
      </c>
      <c r="R95" s="22">
        <f t="shared" si="97"/>
        <v>2.0000000000000018E-3</v>
      </c>
      <c r="S95" s="85">
        <f t="shared" si="98"/>
        <v>1.5500000000000114</v>
      </c>
      <c r="T95">
        <v>0</v>
      </c>
    </row>
    <row r="96" spans="2:20" ht="48" x14ac:dyDescent="0.25">
      <c r="B96" s="72" t="s">
        <v>134</v>
      </c>
      <c r="C96" s="34" t="s">
        <v>260</v>
      </c>
      <c r="D96" s="35" t="s">
        <v>261</v>
      </c>
      <c r="E96" s="35" t="s">
        <v>262</v>
      </c>
      <c r="F96" s="36" t="s">
        <v>122</v>
      </c>
      <c r="G96" s="37">
        <v>15.92</v>
      </c>
      <c r="H96" s="22">
        <v>777.03599999999994</v>
      </c>
      <c r="I96" s="22">
        <f t="shared" si="91"/>
        <v>12370.41</v>
      </c>
      <c r="J96" s="22">
        <v>15.92</v>
      </c>
      <c r="K96" s="22">
        <f t="shared" si="92"/>
        <v>12370.41</v>
      </c>
      <c r="L96" s="22"/>
      <c r="M96" s="22">
        <f t="shared" si="93"/>
        <v>0</v>
      </c>
      <c r="N96" s="22"/>
      <c r="O96" s="22">
        <f t="shared" si="99"/>
        <v>0</v>
      </c>
      <c r="P96" s="22">
        <f t="shared" si="95"/>
        <v>15.92</v>
      </c>
      <c r="Q96" s="22">
        <f t="shared" si="96"/>
        <v>12370.41</v>
      </c>
      <c r="R96" s="22">
        <f t="shared" si="97"/>
        <v>0</v>
      </c>
      <c r="S96" s="85">
        <f t="shared" si="98"/>
        <v>0</v>
      </c>
      <c r="T96">
        <v>0</v>
      </c>
    </row>
    <row r="97" spans="2:20" ht="36" x14ac:dyDescent="0.25">
      <c r="B97" s="72" t="s">
        <v>134</v>
      </c>
      <c r="C97" s="34" t="s">
        <v>263</v>
      </c>
      <c r="D97" s="35" t="s">
        <v>264</v>
      </c>
      <c r="E97" s="35" t="s">
        <v>265</v>
      </c>
      <c r="F97" s="36" t="s">
        <v>239</v>
      </c>
      <c r="G97" s="37">
        <v>13.9</v>
      </c>
      <c r="H97" s="22">
        <v>21.132000000000001</v>
      </c>
      <c r="I97" s="22">
        <f t="shared" si="91"/>
        <v>293.73</v>
      </c>
      <c r="J97" s="22">
        <v>13.9</v>
      </c>
      <c r="K97" s="22">
        <f t="shared" si="92"/>
        <v>293.73</v>
      </c>
      <c r="L97" s="22"/>
      <c r="M97" s="22">
        <f t="shared" si="93"/>
        <v>0</v>
      </c>
      <c r="N97" s="22"/>
      <c r="O97" s="22">
        <f t="shared" si="99"/>
        <v>0</v>
      </c>
      <c r="P97" s="22">
        <f t="shared" si="95"/>
        <v>13.9</v>
      </c>
      <c r="Q97" s="22">
        <f t="shared" si="96"/>
        <v>293.73</v>
      </c>
      <c r="R97" s="22">
        <f t="shared" si="97"/>
        <v>0</v>
      </c>
      <c r="S97" s="85">
        <f t="shared" si="98"/>
        <v>0</v>
      </c>
      <c r="T97">
        <v>0</v>
      </c>
    </row>
    <row r="98" spans="2:20" ht="36" x14ac:dyDescent="0.25">
      <c r="B98" s="72" t="s">
        <v>134</v>
      </c>
      <c r="C98" s="34" t="s">
        <v>266</v>
      </c>
      <c r="D98" s="35" t="s">
        <v>267</v>
      </c>
      <c r="E98" s="35" t="s">
        <v>268</v>
      </c>
      <c r="F98" s="36" t="s">
        <v>239</v>
      </c>
      <c r="G98" s="37">
        <v>266.2</v>
      </c>
      <c r="H98" s="22">
        <v>19.787999999999997</v>
      </c>
      <c r="I98" s="22">
        <f t="shared" si="91"/>
        <v>5267.57</v>
      </c>
      <c r="J98" s="22">
        <v>266.20000251900001</v>
      </c>
      <c r="K98" s="22">
        <f t="shared" si="92"/>
        <v>5267.57</v>
      </c>
      <c r="L98" s="22"/>
      <c r="M98" s="22">
        <f t="shared" si="93"/>
        <v>0</v>
      </c>
      <c r="N98" s="22"/>
      <c r="O98" s="22">
        <f t="shared" si="99"/>
        <v>0</v>
      </c>
      <c r="P98" s="22">
        <f t="shared" si="95"/>
        <v>266.20000251900001</v>
      </c>
      <c r="Q98" s="22">
        <f t="shared" si="96"/>
        <v>5267.57</v>
      </c>
      <c r="R98" s="22">
        <f t="shared" si="97"/>
        <v>-2.5190000201291696E-6</v>
      </c>
      <c r="S98" s="85">
        <f t="shared" si="98"/>
        <v>0</v>
      </c>
      <c r="T98">
        <v>0</v>
      </c>
    </row>
    <row r="99" spans="2:20" ht="36" x14ac:dyDescent="0.25">
      <c r="B99" s="72" t="s">
        <v>134</v>
      </c>
      <c r="C99" s="34" t="s">
        <v>269</v>
      </c>
      <c r="D99" s="35" t="s">
        <v>270</v>
      </c>
      <c r="E99" s="35" t="s">
        <v>271</v>
      </c>
      <c r="F99" s="36" t="s">
        <v>239</v>
      </c>
      <c r="G99" s="37">
        <v>59.9</v>
      </c>
      <c r="H99" s="22">
        <v>16.428000000000001</v>
      </c>
      <c r="I99" s="22">
        <f t="shared" si="91"/>
        <v>984.04</v>
      </c>
      <c r="J99" s="22">
        <v>53.388723820000003</v>
      </c>
      <c r="K99" s="22">
        <f t="shared" si="92"/>
        <v>877.07</v>
      </c>
      <c r="L99" s="22">
        <v>6.51</v>
      </c>
      <c r="M99" s="22">
        <f t="shared" si="93"/>
        <v>106.95</v>
      </c>
      <c r="N99" s="22"/>
      <c r="O99" s="22">
        <f t="shared" si="99"/>
        <v>0</v>
      </c>
      <c r="P99" s="22">
        <f t="shared" si="95"/>
        <v>59.898723820000001</v>
      </c>
      <c r="Q99" s="22">
        <f t="shared" si="96"/>
        <v>984.0200000000001</v>
      </c>
      <c r="R99" s="22">
        <f t="shared" si="97"/>
        <v>1.2761799999978507E-3</v>
      </c>
      <c r="S99" s="85">
        <f t="shared" si="98"/>
        <v>1.9999999999868123E-2</v>
      </c>
      <c r="T99">
        <v>0</v>
      </c>
    </row>
    <row r="100" spans="2:20" ht="36" x14ac:dyDescent="0.25">
      <c r="B100" s="72" t="s">
        <v>134</v>
      </c>
      <c r="C100" s="34" t="s">
        <v>272</v>
      </c>
      <c r="D100" s="35" t="s">
        <v>273</v>
      </c>
      <c r="E100" s="35" t="s">
        <v>274</v>
      </c>
      <c r="F100" s="36" t="s">
        <v>239</v>
      </c>
      <c r="G100" s="37">
        <v>33.200000000000003</v>
      </c>
      <c r="H100" s="22">
        <v>13.739999999999998</v>
      </c>
      <c r="I100" s="22">
        <f t="shared" si="91"/>
        <v>456.17</v>
      </c>
      <c r="J100" s="22">
        <v>33.190376791600002</v>
      </c>
      <c r="K100" s="22">
        <f t="shared" si="92"/>
        <v>456.04</v>
      </c>
      <c r="L100" s="22">
        <f>-J100+G100</f>
        <v>9.623208400000749E-3</v>
      </c>
      <c r="M100" s="22">
        <f t="shared" si="93"/>
        <v>0.13</v>
      </c>
      <c r="N100" s="22"/>
      <c r="O100" s="22">
        <f t="shared" si="99"/>
        <v>0</v>
      </c>
      <c r="P100" s="22">
        <f t="shared" si="95"/>
        <v>33.200000000000003</v>
      </c>
      <c r="Q100" s="22">
        <f t="shared" si="96"/>
        <v>456.17</v>
      </c>
      <c r="R100" s="22">
        <f t="shared" si="97"/>
        <v>0</v>
      </c>
      <c r="S100" s="85">
        <f t="shared" si="98"/>
        <v>0</v>
      </c>
      <c r="T100">
        <v>0</v>
      </c>
    </row>
    <row r="101" spans="2:20" ht="36" x14ac:dyDescent="0.25">
      <c r="B101" s="72" t="s">
        <v>134</v>
      </c>
      <c r="C101" s="34" t="s">
        <v>275</v>
      </c>
      <c r="D101" s="35" t="s">
        <v>276</v>
      </c>
      <c r="E101" s="35" t="s">
        <v>277</v>
      </c>
      <c r="F101" s="36" t="s">
        <v>239</v>
      </c>
      <c r="G101" s="37">
        <v>210.6</v>
      </c>
      <c r="H101" s="22">
        <v>13.272</v>
      </c>
      <c r="I101" s="22">
        <f t="shared" si="91"/>
        <v>2795.08</v>
      </c>
      <c r="J101" s="22">
        <v>210.60000004300002</v>
      </c>
      <c r="K101" s="22">
        <f t="shared" si="92"/>
        <v>2795.08</v>
      </c>
      <c r="L101" s="22"/>
      <c r="M101" s="22">
        <f t="shared" si="93"/>
        <v>0</v>
      </c>
      <c r="N101" s="22"/>
      <c r="O101" s="22">
        <f t="shared" si="99"/>
        <v>0</v>
      </c>
      <c r="P101" s="22">
        <f t="shared" si="95"/>
        <v>210.60000004300002</v>
      </c>
      <c r="Q101" s="22">
        <f t="shared" si="96"/>
        <v>2795.08</v>
      </c>
      <c r="R101" s="22">
        <f t="shared" si="97"/>
        <v>-4.3000028426831705E-8</v>
      </c>
      <c r="S101" s="85">
        <f t="shared" si="98"/>
        <v>0</v>
      </c>
      <c r="T101">
        <v>0</v>
      </c>
    </row>
    <row r="102" spans="2:20" ht="36" x14ac:dyDescent="0.25">
      <c r="B102" s="72" t="s">
        <v>134</v>
      </c>
      <c r="C102" s="34" t="s">
        <v>278</v>
      </c>
      <c r="D102" s="35" t="s">
        <v>279</v>
      </c>
      <c r="E102" s="35" t="s">
        <v>280</v>
      </c>
      <c r="F102" s="36" t="s">
        <v>239</v>
      </c>
      <c r="G102" s="37">
        <v>255.4</v>
      </c>
      <c r="H102" s="22">
        <v>17.712</v>
      </c>
      <c r="I102" s="22">
        <f t="shared" si="91"/>
        <v>4523.6400000000003</v>
      </c>
      <c r="J102" s="22">
        <v>255.4</v>
      </c>
      <c r="K102" s="22">
        <f t="shared" si="92"/>
        <v>4523.6400000000003</v>
      </c>
      <c r="L102" s="22"/>
      <c r="M102" s="22">
        <f t="shared" si="93"/>
        <v>0</v>
      </c>
      <c r="N102" s="22"/>
      <c r="O102" s="22">
        <f t="shared" si="99"/>
        <v>0</v>
      </c>
      <c r="P102" s="22">
        <f t="shared" si="95"/>
        <v>255.4</v>
      </c>
      <c r="Q102" s="22">
        <f t="shared" si="96"/>
        <v>4523.6400000000003</v>
      </c>
      <c r="R102" s="22">
        <f t="shared" si="97"/>
        <v>0</v>
      </c>
      <c r="S102" s="85">
        <f t="shared" si="98"/>
        <v>0</v>
      </c>
      <c r="T102">
        <v>0</v>
      </c>
    </row>
    <row r="103" spans="2:20" ht="36" x14ac:dyDescent="0.25">
      <c r="B103" s="72" t="s">
        <v>134</v>
      </c>
      <c r="C103" s="34" t="s">
        <v>281</v>
      </c>
      <c r="D103" s="35" t="s">
        <v>282</v>
      </c>
      <c r="E103" s="35" t="s">
        <v>283</v>
      </c>
      <c r="F103" s="36" t="s">
        <v>239</v>
      </c>
      <c r="G103" s="37">
        <v>120.6</v>
      </c>
      <c r="H103" s="22">
        <v>15.731999999999998</v>
      </c>
      <c r="I103" s="22">
        <f t="shared" si="91"/>
        <v>1897.28</v>
      </c>
      <c r="J103" s="22">
        <v>111.85</v>
      </c>
      <c r="K103" s="22">
        <f t="shared" si="92"/>
        <v>1759.62</v>
      </c>
      <c r="L103" s="22">
        <v>8.75</v>
      </c>
      <c r="M103" s="22">
        <f t="shared" si="93"/>
        <v>137.66</v>
      </c>
      <c r="N103" s="22"/>
      <c r="O103" s="22">
        <f t="shared" si="99"/>
        <v>0</v>
      </c>
      <c r="P103" s="22">
        <f t="shared" si="95"/>
        <v>120.6</v>
      </c>
      <c r="Q103" s="22">
        <f t="shared" si="96"/>
        <v>1897.28</v>
      </c>
      <c r="R103" s="22">
        <f t="shared" si="97"/>
        <v>0</v>
      </c>
      <c r="S103" s="85">
        <f t="shared" si="98"/>
        <v>0</v>
      </c>
      <c r="T103">
        <v>0</v>
      </c>
    </row>
    <row r="104" spans="2:20" ht="36" x14ac:dyDescent="0.25">
      <c r="B104" s="72" t="s">
        <v>134</v>
      </c>
      <c r="C104" s="34" t="s">
        <v>284</v>
      </c>
      <c r="D104" s="35" t="s">
        <v>285</v>
      </c>
      <c r="E104" s="35" t="s">
        <v>286</v>
      </c>
      <c r="F104" s="36" t="s">
        <v>239</v>
      </c>
      <c r="G104" s="37">
        <v>30.2</v>
      </c>
      <c r="H104" s="22">
        <v>13.128</v>
      </c>
      <c r="I104" s="22">
        <f t="shared" si="91"/>
        <v>396.47</v>
      </c>
      <c r="J104" s="22">
        <v>30.2</v>
      </c>
      <c r="K104" s="22">
        <f t="shared" si="92"/>
        <v>396.47</v>
      </c>
      <c r="L104" s="22"/>
      <c r="M104" s="22">
        <f t="shared" si="93"/>
        <v>0</v>
      </c>
      <c r="N104" s="22"/>
      <c r="O104" s="22">
        <f t="shared" si="99"/>
        <v>0</v>
      </c>
      <c r="P104" s="22">
        <f t="shared" si="95"/>
        <v>30.2</v>
      </c>
      <c r="Q104" s="22">
        <f t="shared" si="96"/>
        <v>396.47</v>
      </c>
      <c r="R104" s="22">
        <f t="shared" si="97"/>
        <v>0</v>
      </c>
      <c r="S104" s="85">
        <f t="shared" si="98"/>
        <v>0</v>
      </c>
      <c r="T104">
        <v>0</v>
      </c>
    </row>
    <row r="105" spans="2:20" x14ac:dyDescent="0.25">
      <c r="B105" s="71"/>
      <c r="C105" s="30"/>
      <c r="D105" s="31" t="s">
        <v>287</v>
      </c>
      <c r="E105" s="31" t="s">
        <v>288</v>
      </c>
      <c r="F105" s="32"/>
      <c r="G105" s="33"/>
      <c r="H105" s="33"/>
      <c r="I105" s="33">
        <f>SUBTOTAL(9,I106:I109)</f>
        <v>13510.300000000001</v>
      </c>
      <c r="J105" s="33"/>
      <c r="K105" s="33">
        <f>SUBTOTAL(9,K106:K109)</f>
        <v>13510.300000000001</v>
      </c>
      <c r="L105" s="33"/>
      <c r="M105" s="33">
        <f>SUBTOTAL(9,M106:M109)</f>
        <v>0</v>
      </c>
      <c r="N105" s="33"/>
      <c r="O105" s="33">
        <f>SUBTOTAL(9,O106:O109)</f>
        <v>0</v>
      </c>
      <c r="P105" s="33"/>
      <c r="Q105" s="33">
        <f>SUBTOTAL(9,Q106:Q109)</f>
        <v>13510.300000000001</v>
      </c>
      <c r="R105" s="33"/>
      <c r="S105" s="87">
        <f>SUBTOTAL(9,S106:S109)</f>
        <v>0</v>
      </c>
      <c r="T105">
        <v>0</v>
      </c>
    </row>
    <row r="106" spans="2:20" ht="48" x14ac:dyDescent="0.25">
      <c r="B106" s="72" t="s">
        <v>134</v>
      </c>
      <c r="C106" s="34" t="s">
        <v>289</v>
      </c>
      <c r="D106" s="35" t="s">
        <v>290</v>
      </c>
      <c r="E106" s="35" t="s">
        <v>291</v>
      </c>
      <c r="F106" s="36" t="s">
        <v>47</v>
      </c>
      <c r="G106" s="37">
        <v>21.72</v>
      </c>
      <c r="H106" s="22">
        <v>424.39200000000005</v>
      </c>
      <c r="I106" s="22">
        <f t="shared" ref="I106:I109" si="100">ROUND(G106*H106,2)</f>
        <v>9217.7900000000009</v>
      </c>
      <c r="J106" s="22">
        <f>G106</f>
        <v>21.72</v>
      </c>
      <c r="K106" s="22">
        <f t="shared" ref="K106:K109" si="101">ROUND($H106*J106,2)</f>
        <v>9217.7900000000009</v>
      </c>
      <c r="L106" s="22"/>
      <c r="M106" s="22">
        <f t="shared" ref="M106:M109" si="102">ROUND($H106*L106,2)</f>
        <v>0</v>
      </c>
      <c r="N106" s="22"/>
      <c r="O106" s="22">
        <f t="shared" ref="O106:O109" si="103">ROUND($H106*N106,2)</f>
        <v>0</v>
      </c>
      <c r="P106" s="22">
        <f t="shared" ref="P106:P109" si="104">J106+L106+N106</f>
        <v>21.72</v>
      </c>
      <c r="Q106" s="22">
        <f t="shared" ref="Q106:Q109" si="105">+M106+K106+O106</f>
        <v>9217.7900000000009</v>
      </c>
      <c r="R106" s="22">
        <f t="shared" ref="R106:R109" si="106">G106-P106</f>
        <v>0</v>
      </c>
      <c r="S106" s="85">
        <f t="shared" ref="S106:S109" si="107">I106-Q106</f>
        <v>0</v>
      </c>
      <c r="T106">
        <v>0</v>
      </c>
    </row>
    <row r="107" spans="2:20" ht="36" x14ac:dyDescent="0.25">
      <c r="B107" s="72" t="s">
        <v>134</v>
      </c>
      <c r="C107" s="34" t="s">
        <v>292</v>
      </c>
      <c r="D107" s="35" t="s">
        <v>293</v>
      </c>
      <c r="E107" s="35" t="s">
        <v>294</v>
      </c>
      <c r="F107" s="36" t="s">
        <v>122</v>
      </c>
      <c r="G107" s="37">
        <v>2.72</v>
      </c>
      <c r="H107" s="22">
        <v>878.91599999999994</v>
      </c>
      <c r="I107" s="22">
        <f t="shared" si="100"/>
        <v>2390.65</v>
      </c>
      <c r="J107" s="22">
        <v>2.72</v>
      </c>
      <c r="K107" s="22">
        <f t="shared" si="101"/>
        <v>2390.65</v>
      </c>
      <c r="L107" s="22"/>
      <c r="M107" s="22">
        <f t="shared" si="102"/>
        <v>0</v>
      </c>
      <c r="N107" s="22"/>
      <c r="O107" s="22">
        <f t="shared" si="103"/>
        <v>0</v>
      </c>
      <c r="P107" s="22">
        <f t="shared" si="104"/>
        <v>2.72</v>
      </c>
      <c r="Q107" s="22">
        <f t="shared" si="105"/>
        <v>2390.65</v>
      </c>
      <c r="R107" s="22">
        <f t="shared" si="106"/>
        <v>0</v>
      </c>
      <c r="S107" s="85">
        <f t="shared" si="107"/>
        <v>0</v>
      </c>
      <c r="T107">
        <v>0</v>
      </c>
    </row>
    <row r="108" spans="2:20" ht="36" x14ac:dyDescent="0.25">
      <c r="B108" s="72" t="s">
        <v>134</v>
      </c>
      <c r="C108" s="34" t="s">
        <v>295</v>
      </c>
      <c r="D108" s="35" t="s">
        <v>296</v>
      </c>
      <c r="E108" s="35" t="s">
        <v>297</v>
      </c>
      <c r="F108" s="36" t="s">
        <v>239</v>
      </c>
      <c r="G108" s="37">
        <v>24.7</v>
      </c>
      <c r="H108" s="22">
        <v>24.228000000000005</v>
      </c>
      <c r="I108" s="22">
        <f t="shared" si="100"/>
        <v>598.42999999999995</v>
      </c>
      <c r="J108" s="22">
        <v>24.7</v>
      </c>
      <c r="K108" s="22">
        <f t="shared" si="101"/>
        <v>598.42999999999995</v>
      </c>
      <c r="L108" s="22"/>
      <c r="M108" s="22">
        <f t="shared" si="102"/>
        <v>0</v>
      </c>
      <c r="N108" s="22"/>
      <c r="O108" s="22">
        <f t="shared" si="103"/>
        <v>0</v>
      </c>
      <c r="P108" s="22">
        <f t="shared" si="104"/>
        <v>24.7</v>
      </c>
      <c r="Q108" s="22">
        <f t="shared" si="105"/>
        <v>598.42999999999995</v>
      </c>
      <c r="R108" s="22">
        <f t="shared" si="106"/>
        <v>0</v>
      </c>
      <c r="S108" s="85">
        <f t="shared" si="107"/>
        <v>0</v>
      </c>
      <c r="T108">
        <v>0</v>
      </c>
    </row>
    <row r="109" spans="2:20" ht="36" x14ac:dyDescent="0.25">
      <c r="B109" s="72" t="s">
        <v>134</v>
      </c>
      <c r="C109" s="34" t="s">
        <v>298</v>
      </c>
      <c r="D109" s="35" t="s">
        <v>299</v>
      </c>
      <c r="E109" s="35" t="s">
        <v>300</v>
      </c>
      <c r="F109" s="36" t="s">
        <v>239</v>
      </c>
      <c r="G109" s="37">
        <v>68.400000000000006</v>
      </c>
      <c r="H109" s="22">
        <v>19.056000000000001</v>
      </c>
      <c r="I109" s="22">
        <f t="shared" si="100"/>
        <v>1303.43</v>
      </c>
      <c r="J109" s="22">
        <v>68.400000000000006</v>
      </c>
      <c r="K109" s="22">
        <f t="shared" si="101"/>
        <v>1303.43</v>
      </c>
      <c r="L109" s="22"/>
      <c r="M109" s="22">
        <f t="shared" si="102"/>
        <v>0</v>
      </c>
      <c r="N109" s="22"/>
      <c r="O109" s="22">
        <f t="shared" si="103"/>
        <v>0</v>
      </c>
      <c r="P109" s="22">
        <f t="shared" si="104"/>
        <v>68.400000000000006</v>
      </c>
      <c r="Q109" s="22">
        <f t="shared" si="105"/>
        <v>1303.43</v>
      </c>
      <c r="R109" s="22">
        <f t="shared" si="106"/>
        <v>0</v>
      </c>
      <c r="S109" s="85">
        <f t="shared" si="107"/>
        <v>0</v>
      </c>
      <c r="T109">
        <v>0</v>
      </c>
    </row>
    <row r="110" spans="2:20" x14ac:dyDescent="0.25">
      <c r="B110" s="71"/>
      <c r="C110" s="30"/>
      <c r="D110" s="31" t="s">
        <v>301</v>
      </c>
      <c r="E110" s="31" t="s">
        <v>302</v>
      </c>
      <c r="F110" s="32"/>
      <c r="G110" s="33"/>
      <c r="H110" s="33"/>
      <c r="I110" s="33">
        <f>SUBTOTAL(9,I111)</f>
        <v>38761.629999999997</v>
      </c>
      <c r="J110" s="33"/>
      <c r="K110" s="33">
        <f>SUBTOTAL(9,K111)</f>
        <v>0</v>
      </c>
      <c r="L110" s="33"/>
      <c r="M110" s="33">
        <f>SUBTOTAL(9,M111)</f>
        <v>14592.61</v>
      </c>
      <c r="N110" s="33"/>
      <c r="O110" s="33">
        <f>SUBTOTAL(9,O111)</f>
        <v>0</v>
      </c>
      <c r="P110" s="33"/>
      <c r="Q110" s="33">
        <f>SUBTOTAL(9,Q111)</f>
        <v>14592.61</v>
      </c>
      <c r="R110" s="33"/>
      <c r="S110" s="87">
        <f>SUBTOTAL(9,S111)</f>
        <v>24169.019999999997</v>
      </c>
      <c r="T110">
        <v>0</v>
      </c>
    </row>
    <row r="111" spans="2:20" ht="24" x14ac:dyDescent="0.25">
      <c r="B111" s="69" t="s">
        <v>39</v>
      </c>
      <c r="C111" s="34" t="s">
        <v>303</v>
      </c>
      <c r="D111" s="35" t="s">
        <v>304</v>
      </c>
      <c r="E111" s="35" t="s">
        <v>305</v>
      </c>
      <c r="F111" s="36" t="s">
        <v>47</v>
      </c>
      <c r="G111" s="37">
        <v>306</v>
      </c>
      <c r="H111" s="22">
        <v>126.672</v>
      </c>
      <c r="I111" s="22">
        <f>ROUND(G111*H111,2)</f>
        <v>38761.629999999997</v>
      </c>
      <c r="J111" s="22"/>
      <c r="K111" s="22">
        <f>ROUND($H111*J111,2)</f>
        <v>0</v>
      </c>
      <c r="L111" s="22">
        <v>115.2</v>
      </c>
      <c r="M111" s="22">
        <f>ROUND($H111*L111,2)</f>
        <v>14592.61</v>
      </c>
      <c r="N111" s="22">
        <v>0</v>
      </c>
      <c r="O111" s="22">
        <f>ROUND($H111*N111,2)</f>
        <v>0</v>
      </c>
      <c r="P111" s="22">
        <f>J111+L111+N111</f>
        <v>115.2</v>
      </c>
      <c r="Q111" s="22">
        <f>+M111+K111+O111</f>
        <v>14592.61</v>
      </c>
      <c r="R111" s="22">
        <f>G111-P111</f>
        <v>190.8</v>
      </c>
      <c r="S111" s="85">
        <f>I111-Q111</f>
        <v>24169.019999999997</v>
      </c>
      <c r="T111">
        <v>0</v>
      </c>
    </row>
    <row r="112" spans="2:20" x14ac:dyDescent="0.25">
      <c r="B112" s="75"/>
      <c r="C112" s="43"/>
      <c r="D112" s="28" t="s">
        <v>306</v>
      </c>
      <c r="E112" s="28" t="s">
        <v>307</v>
      </c>
      <c r="F112" s="29"/>
      <c r="G112" s="27"/>
      <c r="H112" s="27"/>
      <c r="I112" s="33">
        <f>SUBTOTAL(9,I113:I124)</f>
        <v>1304448.81</v>
      </c>
      <c r="J112" s="27"/>
      <c r="K112" s="33">
        <f>SUBTOTAL(9,K113:K124)</f>
        <v>215858.55</v>
      </c>
      <c r="L112" s="27">
        <v>0</v>
      </c>
      <c r="M112" s="33">
        <f>SUBTOTAL(9,M113:M124)</f>
        <v>520290.62</v>
      </c>
      <c r="N112" s="27">
        <v>0</v>
      </c>
      <c r="O112" s="33">
        <f>SUBTOTAL(9,O113:O124)</f>
        <v>57483.94</v>
      </c>
      <c r="P112" s="27"/>
      <c r="Q112" s="33">
        <f>SUBTOTAL(9,Q113:Q124)</f>
        <v>793633.10999999987</v>
      </c>
      <c r="R112" s="27"/>
      <c r="S112" s="87">
        <f>SUBTOTAL(9,S113:S124)</f>
        <v>510815.69999999995</v>
      </c>
      <c r="T112">
        <v>0</v>
      </c>
    </row>
    <row r="113" spans="2:20" ht="24" x14ac:dyDescent="0.25">
      <c r="B113" s="69" t="s">
        <v>39</v>
      </c>
      <c r="C113" s="18" t="s">
        <v>308</v>
      </c>
      <c r="D113" s="19" t="s">
        <v>309</v>
      </c>
      <c r="E113" s="20" t="s">
        <v>310</v>
      </c>
      <c r="F113" s="21" t="s">
        <v>47</v>
      </c>
      <c r="G113" s="22">
        <v>150</v>
      </c>
      <c r="H113" s="22">
        <v>148.27199999999999</v>
      </c>
      <c r="I113" s="22">
        <f t="shared" ref="I113:I124" si="108">ROUND(G113*H113,2)</f>
        <v>22240.799999999999</v>
      </c>
      <c r="J113" s="22"/>
      <c r="K113" s="22">
        <f t="shared" ref="K113:K124" si="109">ROUND($H113*J113,2)</f>
        <v>0</v>
      </c>
      <c r="L113" s="22">
        <v>150</v>
      </c>
      <c r="M113" s="22">
        <f t="shared" ref="M113:M124" si="110">ROUND($H113*L113,2)</f>
        <v>22240.799999999999</v>
      </c>
      <c r="N113" s="22">
        <v>0</v>
      </c>
      <c r="O113" s="22">
        <f t="shared" ref="O113:O124" si="111">ROUND($H113*N113,2)</f>
        <v>0</v>
      </c>
      <c r="P113" s="22">
        <f t="shared" ref="P113:P124" si="112">J113+L113+N113</f>
        <v>150</v>
      </c>
      <c r="Q113" s="22">
        <f t="shared" ref="Q113:Q124" si="113">+M113+K113+O113</f>
        <v>22240.799999999999</v>
      </c>
      <c r="R113" s="22">
        <f t="shared" ref="R113:R124" si="114">G113-P113</f>
        <v>0</v>
      </c>
      <c r="S113" s="85">
        <f t="shared" ref="S113:S124" si="115">I113-Q113</f>
        <v>0</v>
      </c>
      <c r="T113">
        <v>0</v>
      </c>
    </row>
    <row r="114" spans="2:20" x14ac:dyDescent="0.25">
      <c r="B114" s="69" t="s">
        <v>23</v>
      </c>
      <c r="C114" s="18" t="s">
        <v>311</v>
      </c>
      <c r="D114" s="19" t="s">
        <v>312</v>
      </c>
      <c r="E114" s="20" t="s">
        <v>313</v>
      </c>
      <c r="F114" s="21" t="s">
        <v>314</v>
      </c>
      <c r="G114" s="22">
        <v>14982</v>
      </c>
      <c r="H114" s="22">
        <v>29.27</v>
      </c>
      <c r="I114" s="22">
        <f t="shared" si="108"/>
        <v>438523.14</v>
      </c>
      <c r="J114" s="22">
        <v>6509.04</v>
      </c>
      <c r="K114" s="22">
        <f t="shared" si="109"/>
        <v>190519.6</v>
      </c>
      <c r="L114" s="22">
        <v>6509.0399999999991</v>
      </c>
      <c r="M114" s="22">
        <f t="shared" si="110"/>
        <v>190519.6</v>
      </c>
      <c r="N114" s="22">
        <v>1963.9199999999983</v>
      </c>
      <c r="O114" s="22">
        <f t="shared" si="111"/>
        <v>57483.94</v>
      </c>
      <c r="P114" s="22">
        <f t="shared" si="112"/>
        <v>14981.999999999996</v>
      </c>
      <c r="Q114" s="22">
        <f t="shared" si="113"/>
        <v>438523.14</v>
      </c>
      <c r="R114" s="22">
        <f t="shared" si="114"/>
        <v>0</v>
      </c>
      <c r="S114" s="85">
        <f t="shared" si="115"/>
        <v>0</v>
      </c>
      <c r="T114">
        <v>4984.84</v>
      </c>
    </row>
    <row r="115" spans="2:20" x14ac:dyDescent="0.25">
      <c r="B115" s="69" t="s">
        <v>39</v>
      </c>
      <c r="C115" s="18" t="s">
        <v>315</v>
      </c>
      <c r="D115" s="19" t="s">
        <v>316</v>
      </c>
      <c r="E115" s="20" t="s">
        <v>317</v>
      </c>
      <c r="F115" s="21" t="s">
        <v>239</v>
      </c>
      <c r="G115" s="22">
        <v>3000</v>
      </c>
      <c r="H115" s="22">
        <v>16.404</v>
      </c>
      <c r="I115" s="22">
        <f t="shared" si="108"/>
        <v>49212</v>
      </c>
      <c r="J115" s="22"/>
      <c r="K115" s="22">
        <f t="shared" si="109"/>
        <v>0</v>
      </c>
      <c r="L115" s="22">
        <v>1312.83</v>
      </c>
      <c r="M115" s="22">
        <f t="shared" si="110"/>
        <v>21535.66</v>
      </c>
      <c r="N115" s="22">
        <v>0</v>
      </c>
      <c r="O115" s="22">
        <f t="shared" si="111"/>
        <v>0</v>
      </c>
      <c r="P115" s="22">
        <f t="shared" si="112"/>
        <v>1312.83</v>
      </c>
      <c r="Q115" s="22">
        <f t="shared" si="113"/>
        <v>21535.66</v>
      </c>
      <c r="R115" s="22">
        <f t="shared" si="114"/>
        <v>1687.17</v>
      </c>
      <c r="S115" s="85">
        <f t="shared" si="115"/>
        <v>27676.34</v>
      </c>
      <c r="T115">
        <v>0</v>
      </c>
    </row>
    <row r="116" spans="2:20" ht="24" x14ac:dyDescent="0.25">
      <c r="B116" s="69" t="s">
        <v>39</v>
      </c>
      <c r="C116" s="18" t="s">
        <v>318</v>
      </c>
      <c r="D116" s="19" t="s">
        <v>319</v>
      </c>
      <c r="E116" s="20" t="s">
        <v>320</v>
      </c>
      <c r="F116" s="21" t="s">
        <v>47</v>
      </c>
      <c r="G116" s="22">
        <v>540.36</v>
      </c>
      <c r="H116" s="22">
        <v>20.652009771263604</v>
      </c>
      <c r="I116" s="22">
        <f t="shared" si="108"/>
        <v>11159.52</v>
      </c>
      <c r="J116" s="22">
        <v>540.36</v>
      </c>
      <c r="K116" s="22">
        <f t="shared" si="109"/>
        <v>11159.52</v>
      </c>
      <c r="L116" s="22"/>
      <c r="M116" s="22">
        <f t="shared" si="110"/>
        <v>0</v>
      </c>
      <c r="N116" s="22"/>
      <c r="O116" s="22">
        <f t="shared" si="111"/>
        <v>0</v>
      </c>
      <c r="P116" s="22">
        <f t="shared" si="112"/>
        <v>540.36</v>
      </c>
      <c r="Q116" s="22">
        <f t="shared" si="113"/>
        <v>11159.52</v>
      </c>
      <c r="R116" s="22">
        <f t="shared" si="114"/>
        <v>0</v>
      </c>
      <c r="S116" s="85">
        <f t="shared" si="115"/>
        <v>0</v>
      </c>
      <c r="T116">
        <v>0</v>
      </c>
    </row>
    <row r="117" spans="2:20" x14ac:dyDescent="0.25">
      <c r="B117" s="69" t="s">
        <v>39</v>
      </c>
      <c r="C117" s="18" t="s">
        <v>321</v>
      </c>
      <c r="D117" s="19" t="s">
        <v>322</v>
      </c>
      <c r="E117" s="20" t="s">
        <v>323</v>
      </c>
      <c r="F117" s="21" t="s">
        <v>47</v>
      </c>
      <c r="G117" s="22">
        <v>920</v>
      </c>
      <c r="H117" s="22">
        <v>44.304000000000002</v>
      </c>
      <c r="I117" s="22">
        <f t="shared" si="108"/>
        <v>40759.68</v>
      </c>
      <c r="J117" s="22"/>
      <c r="K117" s="22">
        <f t="shared" si="109"/>
        <v>0</v>
      </c>
      <c r="L117" s="22"/>
      <c r="M117" s="22">
        <f t="shared" si="110"/>
        <v>0</v>
      </c>
      <c r="N117" s="22"/>
      <c r="O117" s="22">
        <f t="shared" si="111"/>
        <v>0</v>
      </c>
      <c r="P117" s="22">
        <f t="shared" si="112"/>
        <v>0</v>
      </c>
      <c r="Q117" s="22">
        <f t="shared" si="113"/>
        <v>0</v>
      </c>
      <c r="R117" s="22">
        <f t="shared" si="114"/>
        <v>920</v>
      </c>
      <c r="S117" s="85">
        <f t="shared" si="115"/>
        <v>40759.68</v>
      </c>
      <c r="T117">
        <v>0</v>
      </c>
    </row>
    <row r="118" spans="2:20" ht="24" x14ac:dyDescent="0.25">
      <c r="B118" s="69" t="s">
        <v>39</v>
      </c>
      <c r="C118" s="18" t="s">
        <v>324</v>
      </c>
      <c r="D118" s="19" t="s">
        <v>325</v>
      </c>
      <c r="E118" s="20" t="s">
        <v>326</v>
      </c>
      <c r="F118" s="21" t="s">
        <v>47</v>
      </c>
      <c r="G118" s="22">
        <v>920</v>
      </c>
      <c r="H118" s="22">
        <v>44.304000000000002</v>
      </c>
      <c r="I118" s="22">
        <f t="shared" si="108"/>
        <v>40759.68</v>
      </c>
      <c r="J118" s="22"/>
      <c r="K118" s="22">
        <f t="shared" si="109"/>
        <v>0</v>
      </c>
      <c r="L118" s="22">
        <v>514.54318620000004</v>
      </c>
      <c r="M118" s="22">
        <f t="shared" si="110"/>
        <v>22796.32</v>
      </c>
      <c r="N118" s="22">
        <v>0</v>
      </c>
      <c r="O118" s="22">
        <f t="shared" si="111"/>
        <v>0</v>
      </c>
      <c r="P118" s="22">
        <f t="shared" si="112"/>
        <v>514.54318620000004</v>
      </c>
      <c r="Q118" s="22">
        <f t="shared" si="113"/>
        <v>22796.32</v>
      </c>
      <c r="R118" s="22">
        <f t="shared" si="114"/>
        <v>405.45681379999996</v>
      </c>
      <c r="S118" s="85">
        <f t="shared" si="115"/>
        <v>17963.36</v>
      </c>
      <c r="T118">
        <v>0</v>
      </c>
    </row>
    <row r="119" spans="2:20" x14ac:dyDescent="0.25">
      <c r="B119" s="69" t="s">
        <v>39</v>
      </c>
      <c r="C119" s="18" t="s">
        <v>327</v>
      </c>
      <c r="D119" s="19" t="s">
        <v>328</v>
      </c>
      <c r="E119" s="20" t="s">
        <v>329</v>
      </c>
      <c r="F119" s="21" t="s">
        <v>239</v>
      </c>
      <c r="G119" s="22">
        <v>987</v>
      </c>
      <c r="H119" s="22">
        <v>160.28399999999999</v>
      </c>
      <c r="I119" s="22">
        <f t="shared" si="108"/>
        <v>158200.31</v>
      </c>
      <c r="J119" s="22"/>
      <c r="K119" s="22">
        <f t="shared" si="109"/>
        <v>0</v>
      </c>
      <c r="L119" s="22">
        <v>604.79999999999995</v>
      </c>
      <c r="M119" s="22">
        <f t="shared" si="110"/>
        <v>96939.76</v>
      </c>
      <c r="N119" s="22"/>
      <c r="O119" s="22">
        <f t="shared" si="111"/>
        <v>0</v>
      </c>
      <c r="P119" s="22">
        <f t="shared" si="112"/>
        <v>604.79999999999995</v>
      </c>
      <c r="Q119" s="22">
        <f t="shared" si="113"/>
        <v>96939.76</v>
      </c>
      <c r="R119" s="22">
        <f t="shared" si="114"/>
        <v>382.20000000000005</v>
      </c>
      <c r="S119" s="85">
        <f t="shared" si="115"/>
        <v>61260.55</v>
      </c>
      <c r="T119">
        <v>0</v>
      </c>
    </row>
    <row r="120" spans="2:20" x14ac:dyDescent="0.25">
      <c r="B120" s="69" t="s">
        <v>39</v>
      </c>
      <c r="C120" s="18" t="s">
        <v>330</v>
      </c>
      <c r="D120" s="19" t="s">
        <v>331</v>
      </c>
      <c r="E120" s="20" t="s">
        <v>332</v>
      </c>
      <c r="F120" s="21" t="s">
        <v>239</v>
      </c>
      <c r="G120" s="22">
        <v>1200</v>
      </c>
      <c r="H120" s="22">
        <v>31.055999999999997</v>
      </c>
      <c r="I120" s="22">
        <f t="shared" si="108"/>
        <v>37267.199999999997</v>
      </c>
      <c r="J120" s="22"/>
      <c r="K120" s="22">
        <f t="shared" si="109"/>
        <v>0</v>
      </c>
      <c r="L120" s="22">
        <v>859.65817304646009</v>
      </c>
      <c r="M120" s="22">
        <f t="shared" si="110"/>
        <v>26697.54</v>
      </c>
      <c r="N120" s="22"/>
      <c r="O120" s="22">
        <f t="shared" si="111"/>
        <v>0</v>
      </c>
      <c r="P120" s="22">
        <f t="shared" si="112"/>
        <v>859.65817304646009</v>
      </c>
      <c r="Q120" s="22">
        <f t="shared" si="113"/>
        <v>26697.54</v>
      </c>
      <c r="R120" s="22">
        <f t="shared" si="114"/>
        <v>340.34182695353991</v>
      </c>
      <c r="S120" s="85">
        <f t="shared" si="115"/>
        <v>10569.659999999996</v>
      </c>
      <c r="T120">
        <v>0</v>
      </c>
    </row>
    <row r="121" spans="2:20" ht="24" x14ac:dyDescent="0.25">
      <c r="B121" s="69" t="s">
        <v>39</v>
      </c>
      <c r="C121" s="18" t="s">
        <v>333</v>
      </c>
      <c r="D121" s="19" t="s">
        <v>334</v>
      </c>
      <c r="E121" s="20" t="s">
        <v>335</v>
      </c>
      <c r="F121" s="21" t="s">
        <v>43</v>
      </c>
      <c r="G121" s="22">
        <v>4027</v>
      </c>
      <c r="H121" s="22">
        <v>6.6120000000000001</v>
      </c>
      <c r="I121" s="22">
        <f t="shared" si="108"/>
        <v>26626.52</v>
      </c>
      <c r="J121" s="22"/>
      <c r="K121" s="22">
        <f t="shared" si="109"/>
        <v>0</v>
      </c>
      <c r="L121" s="22">
        <v>2417</v>
      </c>
      <c r="M121" s="22">
        <f t="shared" si="110"/>
        <v>15981.2</v>
      </c>
      <c r="N121" s="22"/>
      <c r="O121" s="22">
        <f t="shared" si="111"/>
        <v>0</v>
      </c>
      <c r="P121" s="22">
        <f t="shared" si="112"/>
        <v>2417</v>
      </c>
      <c r="Q121" s="22">
        <f t="shared" si="113"/>
        <v>15981.2</v>
      </c>
      <c r="R121" s="22">
        <f t="shared" si="114"/>
        <v>1610</v>
      </c>
      <c r="S121" s="85">
        <f t="shared" si="115"/>
        <v>10645.32</v>
      </c>
      <c r="T121">
        <v>0</v>
      </c>
    </row>
    <row r="122" spans="2:20" ht="24" x14ac:dyDescent="0.25">
      <c r="B122" s="69" t="s">
        <v>39</v>
      </c>
      <c r="C122" s="18" t="s">
        <v>336</v>
      </c>
      <c r="D122" s="19" t="s">
        <v>337</v>
      </c>
      <c r="E122" s="20" t="s">
        <v>338</v>
      </c>
      <c r="F122" s="21" t="s">
        <v>47</v>
      </c>
      <c r="G122" s="22">
        <v>60.62</v>
      </c>
      <c r="H122" s="22">
        <v>30.204091059056417</v>
      </c>
      <c r="I122" s="22">
        <f t="shared" si="108"/>
        <v>1830.97</v>
      </c>
      <c r="J122" s="22"/>
      <c r="K122" s="22">
        <f t="shared" si="109"/>
        <v>0</v>
      </c>
      <c r="L122" s="22">
        <v>46.237927859999999</v>
      </c>
      <c r="M122" s="22">
        <f t="shared" si="110"/>
        <v>1396.57</v>
      </c>
      <c r="N122" s="22"/>
      <c r="O122" s="22">
        <f t="shared" si="111"/>
        <v>0</v>
      </c>
      <c r="P122" s="22">
        <f t="shared" si="112"/>
        <v>46.237927859999999</v>
      </c>
      <c r="Q122" s="22">
        <f t="shared" si="113"/>
        <v>1396.57</v>
      </c>
      <c r="R122" s="22">
        <f t="shared" si="114"/>
        <v>14.382072139999998</v>
      </c>
      <c r="S122" s="85">
        <f t="shared" si="115"/>
        <v>434.40000000000009</v>
      </c>
      <c r="T122">
        <v>0</v>
      </c>
    </row>
    <row r="123" spans="2:20" x14ac:dyDescent="0.25">
      <c r="B123" s="69" t="s">
        <v>39</v>
      </c>
      <c r="C123" s="18" t="s">
        <v>339</v>
      </c>
      <c r="D123" s="19" t="s">
        <v>340</v>
      </c>
      <c r="E123" s="44" t="s">
        <v>341</v>
      </c>
      <c r="F123" s="45" t="s">
        <v>239</v>
      </c>
      <c r="G123" s="22">
        <v>118</v>
      </c>
      <c r="H123" s="22">
        <v>189.02400000000003</v>
      </c>
      <c r="I123" s="22">
        <f t="shared" si="108"/>
        <v>22304.83</v>
      </c>
      <c r="J123" s="22"/>
      <c r="K123" s="22">
        <f t="shared" si="109"/>
        <v>0</v>
      </c>
      <c r="L123" s="22"/>
      <c r="M123" s="22">
        <f t="shared" si="110"/>
        <v>0</v>
      </c>
      <c r="N123" s="22"/>
      <c r="O123" s="22">
        <f t="shared" si="111"/>
        <v>0</v>
      </c>
      <c r="P123" s="22">
        <f t="shared" si="112"/>
        <v>0</v>
      </c>
      <c r="Q123" s="22">
        <f t="shared" si="113"/>
        <v>0</v>
      </c>
      <c r="R123" s="22">
        <f t="shared" si="114"/>
        <v>118</v>
      </c>
      <c r="S123" s="85">
        <f t="shared" si="115"/>
        <v>22304.83</v>
      </c>
      <c r="T123">
        <v>0</v>
      </c>
    </row>
    <row r="124" spans="2:20" ht="24" x14ac:dyDescent="0.25">
      <c r="B124" s="69" t="s">
        <v>39</v>
      </c>
      <c r="C124" s="18" t="s">
        <v>342</v>
      </c>
      <c r="D124" s="19" t="s">
        <v>343</v>
      </c>
      <c r="E124" s="20" t="s">
        <v>344</v>
      </c>
      <c r="F124" s="21" t="s">
        <v>122</v>
      </c>
      <c r="G124" s="22">
        <v>80</v>
      </c>
      <c r="H124" s="22">
        <v>5694.5519999999997</v>
      </c>
      <c r="I124" s="22">
        <f t="shared" si="108"/>
        <v>455564.16</v>
      </c>
      <c r="J124" s="22">
        <f>T124</f>
        <v>2.4900000000000002</v>
      </c>
      <c r="K124" s="22">
        <f t="shared" si="109"/>
        <v>14179.43</v>
      </c>
      <c r="L124" s="22">
        <v>21.456152000000003</v>
      </c>
      <c r="M124" s="22">
        <f t="shared" si="110"/>
        <v>122183.17</v>
      </c>
      <c r="N124" s="22"/>
      <c r="O124" s="22">
        <f t="shared" si="111"/>
        <v>0</v>
      </c>
      <c r="P124" s="22">
        <f t="shared" si="112"/>
        <v>23.946152000000005</v>
      </c>
      <c r="Q124" s="22">
        <f t="shared" si="113"/>
        <v>136362.6</v>
      </c>
      <c r="R124" s="22">
        <f t="shared" si="114"/>
        <v>56.053847999999995</v>
      </c>
      <c r="S124" s="85">
        <f t="shared" si="115"/>
        <v>319201.55999999994</v>
      </c>
      <c r="T124">
        <v>2.4900000000000002</v>
      </c>
    </row>
    <row r="125" spans="2:20" x14ac:dyDescent="0.25">
      <c r="B125" s="70"/>
      <c r="C125" s="23"/>
      <c r="D125" s="24" t="s">
        <v>345</v>
      </c>
      <c r="E125" s="28" t="s">
        <v>346</v>
      </c>
      <c r="F125" s="29"/>
      <c r="G125" s="27"/>
      <c r="H125" s="27"/>
      <c r="I125" s="33">
        <f>SUBTOTAL(9,I126:I127)</f>
        <v>1484090.56</v>
      </c>
      <c r="J125" s="27"/>
      <c r="K125" s="33">
        <f>SUBTOTAL(9,K126:K127)</f>
        <v>1080851.8500000001</v>
      </c>
      <c r="L125" s="27">
        <v>0</v>
      </c>
      <c r="M125" s="33">
        <f>SUBTOTAL(9,M126:M127)</f>
        <v>403238.72</v>
      </c>
      <c r="N125" s="27">
        <v>0</v>
      </c>
      <c r="O125" s="33">
        <f>SUBTOTAL(9,O126:O127)</f>
        <v>0</v>
      </c>
      <c r="P125" s="27"/>
      <c r="Q125" s="33">
        <f>SUBTOTAL(9,Q126:Q127)</f>
        <v>1484090.57</v>
      </c>
      <c r="R125" s="27"/>
      <c r="S125" s="87">
        <f>SUBTOTAL(9,S126:S127)</f>
        <v>-1.0000000009313226E-2</v>
      </c>
      <c r="T125">
        <v>0</v>
      </c>
    </row>
    <row r="126" spans="2:20" x14ac:dyDescent="0.25">
      <c r="B126" s="69" t="s">
        <v>23</v>
      </c>
      <c r="C126" s="18" t="s">
        <v>24</v>
      </c>
      <c r="D126" s="19" t="s">
        <v>347</v>
      </c>
      <c r="E126" s="20" t="s">
        <v>348</v>
      </c>
      <c r="F126" s="21" t="s">
        <v>47</v>
      </c>
      <c r="G126" s="22">
        <v>7100.64</v>
      </c>
      <c r="H126" s="22">
        <v>194.1</v>
      </c>
      <c r="I126" s="22">
        <f t="shared" ref="I126:I127" si="116">ROUND(G126*H126,2)</f>
        <v>1378234.22</v>
      </c>
      <c r="J126" s="22">
        <f t="shared" ref="J126:J127" si="117">T126</f>
        <v>5023.16</v>
      </c>
      <c r="K126" s="22">
        <f t="shared" ref="K126:K127" si="118">ROUND($H126*J126,2)</f>
        <v>974995.36</v>
      </c>
      <c r="L126" s="22">
        <v>2077.4799999999996</v>
      </c>
      <c r="M126" s="22">
        <f t="shared" ref="M126:M127" si="119">ROUND($H126*L126,2)</f>
        <v>403238.87</v>
      </c>
      <c r="N126" s="22">
        <v>0</v>
      </c>
      <c r="O126" s="22">
        <f t="shared" ref="O126:O127" si="120">ROUND($H126*N126,2)</f>
        <v>0</v>
      </c>
      <c r="P126" s="22">
        <f t="shared" ref="P126:P127" si="121">J126+L126+N126</f>
        <v>7100.6399999999994</v>
      </c>
      <c r="Q126" s="22">
        <f t="shared" ref="Q126:Q127" si="122">+M126+K126+O126</f>
        <v>1378234.23</v>
      </c>
      <c r="R126" s="22">
        <f t="shared" ref="R126:R127" si="123">G126-P126</f>
        <v>0</v>
      </c>
      <c r="S126" s="85">
        <f t="shared" ref="S126:S127" si="124">I126-Q126</f>
        <v>-1.0000000009313226E-2</v>
      </c>
      <c r="T126">
        <v>5023.16</v>
      </c>
    </row>
    <row r="127" spans="2:20" x14ac:dyDescent="0.25">
      <c r="B127" s="69" t="s">
        <v>23</v>
      </c>
      <c r="C127" s="18" t="s">
        <v>24</v>
      </c>
      <c r="D127" s="19" t="s">
        <v>349</v>
      </c>
      <c r="E127" s="20" t="s">
        <v>350</v>
      </c>
      <c r="F127" s="21" t="s">
        <v>47</v>
      </c>
      <c r="G127" s="22">
        <v>1420.1280000000002</v>
      </c>
      <c r="H127" s="22">
        <v>74.540000000000006</v>
      </c>
      <c r="I127" s="22">
        <f t="shared" si="116"/>
        <v>105856.34</v>
      </c>
      <c r="J127" s="22">
        <f t="shared" si="117"/>
        <v>1420.13</v>
      </c>
      <c r="K127" s="22">
        <f t="shared" si="118"/>
        <v>105856.49</v>
      </c>
      <c r="L127" s="22">
        <f>-J127+G127</f>
        <v>-1.9999999999527063E-3</v>
      </c>
      <c r="M127" s="22">
        <f t="shared" si="119"/>
        <v>-0.15</v>
      </c>
      <c r="N127" s="22"/>
      <c r="O127" s="22">
        <f t="shared" si="120"/>
        <v>0</v>
      </c>
      <c r="P127" s="22">
        <f t="shared" si="121"/>
        <v>1420.1280000000002</v>
      </c>
      <c r="Q127" s="22">
        <f t="shared" si="122"/>
        <v>105856.34000000001</v>
      </c>
      <c r="R127" s="22">
        <f t="shared" si="123"/>
        <v>0</v>
      </c>
      <c r="S127" s="85">
        <f t="shared" si="124"/>
        <v>0</v>
      </c>
      <c r="T127">
        <v>1420.13</v>
      </c>
    </row>
    <row r="128" spans="2:20" x14ac:dyDescent="0.25">
      <c r="B128" s="73"/>
      <c r="C128" s="38"/>
      <c r="D128" s="39" t="s">
        <v>351</v>
      </c>
      <c r="E128" s="41" t="s">
        <v>352</v>
      </c>
      <c r="F128" s="42"/>
      <c r="G128" s="16"/>
      <c r="H128" s="16"/>
      <c r="I128" s="16">
        <f>SUBTOTAL(9,I129:I237)</f>
        <v>5655299.9299999978</v>
      </c>
      <c r="J128" s="17"/>
      <c r="K128" s="16"/>
      <c r="L128" s="17">
        <v>0</v>
      </c>
      <c r="M128" s="16"/>
      <c r="N128" s="17">
        <v>0</v>
      </c>
      <c r="O128" s="16"/>
      <c r="P128" s="16"/>
      <c r="Q128" s="16"/>
      <c r="R128" s="16"/>
      <c r="S128" s="84"/>
      <c r="T128">
        <v>0</v>
      </c>
    </row>
    <row r="129" spans="2:20" x14ac:dyDescent="0.25">
      <c r="B129" s="70"/>
      <c r="C129" s="23"/>
      <c r="D129" s="24" t="s">
        <v>353</v>
      </c>
      <c r="E129" s="28" t="s">
        <v>354</v>
      </c>
      <c r="F129" s="29"/>
      <c r="G129" s="27"/>
      <c r="H129" s="27"/>
      <c r="I129" s="33">
        <f>SUBTOTAL(9,I130:I132)</f>
        <v>3374.76</v>
      </c>
      <c r="J129" s="27"/>
      <c r="K129" s="33">
        <f>SUBTOTAL(9,K130:K132)</f>
        <v>0</v>
      </c>
      <c r="L129" s="27">
        <v>0</v>
      </c>
      <c r="M129" s="33">
        <f>SUBTOTAL(9,M130:M132)</f>
        <v>3374.76</v>
      </c>
      <c r="N129" s="27">
        <v>0</v>
      </c>
      <c r="O129" s="33">
        <f>SUBTOTAL(9,O130:O132)</f>
        <v>0</v>
      </c>
      <c r="P129" s="27"/>
      <c r="Q129" s="33">
        <f>SUBTOTAL(9,Q130:Q132)</f>
        <v>3374.76</v>
      </c>
      <c r="R129" s="27"/>
      <c r="S129" s="87">
        <f>SUBTOTAL(9,S130:S132)</f>
        <v>0</v>
      </c>
      <c r="T129">
        <v>0</v>
      </c>
    </row>
    <row r="130" spans="2:20" ht="24" x14ac:dyDescent="0.25">
      <c r="B130" s="69" t="s">
        <v>39</v>
      </c>
      <c r="C130" s="34" t="s">
        <v>355</v>
      </c>
      <c r="D130" s="35" t="s">
        <v>356</v>
      </c>
      <c r="E130" s="35" t="s">
        <v>357</v>
      </c>
      <c r="F130" s="36" t="s">
        <v>47</v>
      </c>
      <c r="G130" s="37">
        <v>33.729999999999997</v>
      </c>
      <c r="H130" s="22">
        <v>51.384</v>
      </c>
      <c r="I130" s="22">
        <f t="shared" ref="I130:I132" si="125">ROUND(G130*H130,2)</f>
        <v>1733.18</v>
      </c>
      <c r="J130" s="22"/>
      <c r="K130" s="22">
        <f>ROUND($H130*J130,2)</f>
        <v>0</v>
      </c>
      <c r="L130" s="22">
        <v>33.729999999999997</v>
      </c>
      <c r="M130" s="22">
        <f t="shared" ref="M130:M132" si="126">ROUND($H130*L130,2)</f>
        <v>1733.18</v>
      </c>
      <c r="N130" s="22">
        <v>0</v>
      </c>
      <c r="O130" s="22">
        <f t="shared" ref="O130:O132" si="127">ROUND($H130*N130,2)</f>
        <v>0</v>
      </c>
      <c r="P130" s="22">
        <f t="shared" ref="P130:P132" si="128">J130+L130+N130</f>
        <v>33.729999999999997</v>
      </c>
      <c r="Q130" s="22">
        <f t="shared" ref="Q130:Q132" si="129">+M130+K130+O130</f>
        <v>1733.18</v>
      </c>
      <c r="R130" s="22">
        <f t="shared" ref="R130:R132" si="130">G130-P130</f>
        <v>0</v>
      </c>
      <c r="S130" s="85">
        <f t="shared" ref="S130:S132" si="131">I130-Q130</f>
        <v>0</v>
      </c>
      <c r="T130">
        <v>0</v>
      </c>
    </row>
    <row r="131" spans="2:20" ht="48" x14ac:dyDescent="0.25">
      <c r="B131" s="72" t="s">
        <v>134</v>
      </c>
      <c r="C131" s="34" t="s">
        <v>358</v>
      </c>
      <c r="D131" s="35" t="s">
        <v>359</v>
      </c>
      <c r="E131" s="35" t="s">
        <v>360</v>
      </c>
      <c r="F131" s="36" t="s">
        <v>47</v>
      </c>
      <c r="G131" s="37">
        <v>10.35</v>
      </c>
      <c r="H131" s="22">
        <v>126.93599999999999</v>
      </c>
      <c r="I131" s="22">
        <f t="shared" si="125"/>
        <v>1313.79</v>
      </c>
      <c r="J131" s="22"/>
      <c r="K131" s="37">
        <f>+J131*H131</f>
        <v>0</v>
      </c>
      <c r="L131" s="22">
        <v>10.35</v>
      </c>
      <c r="M131" s="22">
        <f t="shared" si="126"/>
        <v>1313.79</v>
      </c>
      <c r="N131" s="22"/>
      <c r="O131" s="22">
        <f t="shared" si="127"/>
        <v>0</v>
      </c>
      <c r="P131" s="22">
        <f t="shared" si="128"/>
        <v>10.35</v>
      </c>
      <c r="Q131" s="22">
        <f t="shared" si="129"/>
        <v>1313.79</v>
      </c>
      <c r="R131" s="22">
        <f t="shared" si="130"/>
        <v>0</v>
      </c>
      <c r="S131" s="85">
        <f t="shared" si="131"/>
        <v>0</v>
      </c>
      <c r="T131">
        <v>0</v>
      </c>
    </row>
    <row r="132" spans="2:20" ht="24" x14ac:dyDescent="0.25">
      <c r="B132" s="72" t="s">
        <v>134</v>
      </c>
      <c r="C132" s="34" t="s">
        <v>361</v>
      </c>
      <c r="D132" s="35" t="s">
        <v>362</v>
      </c>
      <c r="E132" s="35" t="s">
        <v>363</v>
      </c>
      <c r="F132" s="36" t="s">
        <v>75</v>
      </c>
      <c r="G132" s="37">
        <v>8.84</v>
      </c>
      <c r="H132" s="22">
        <v>37.08</v>
      </c>
      <c r="I132" s="22">
        <f t="shared" si="125"/>
        <v>327.79</v>
      </c>
      <c r="J132" s="22"/>
      <c r="K132" s="22">
        <f>ROUND($H132*J132,2)</f>
        <v>0</v>
      </c>
      <c r="L132" s="22">
        <v>8.84</v>
      </c>
      <c r="M132" s="22">
        <f t="shared" si="126"/>
        <v>327.79</v>
      </c>
      <c r="N132" s="22">
        <v>0</v>
      </c>
      <c r="O132" s="22">
        <f t="shared" si="127"/>
        <v>0</v>
      </c>
      <c r="P132" s="22">
        <f t="shared" si="128"/>
        <v>8.84</v>
      </c>
      <c r="Q132" s="22">
        <f t="shared" si="129"/>
        <v>327.79</v>
      </c>
      <c r="R132" s="22">
        <f t="shared" si="130"/>
        <v>0</v>
      </c>
      <c r="S132" s="85">
        <f t="shared" si="131"/>
        <v>0</v>
      </c>
      <c r="T132">
        <v>0</v>
      </c>
    </row>
    <row r="133" spans="2:20" x14ac:dyDescent="0.25">
      <c r="B133" s="71"/>
      <c r="C133" s="30"/>
      <c r="D133" s="31" t="s">
        <v>364</v>
      </c>
      <c r="E133" s="31" t="s">
        <v>365</v>
      </c>
      <c r="F133" s="32"/>
      <c r="G133" s="33"/>
      <c r="H133" s="33"/>
      <c r="I133" s="33">
        <f>SUBTOTAL(9,I134:I156)</f>
        <v>3983078.44</v>
      </c>
      <c r="J133" s="33"/>
      <c r="K133" s="33">
        <f>SUBTOTAL(9,K134:K156)</f>
        <v>1792058.4062320264</v>
      </c>
      <c r="L133" s="33"/>
      <c r="M133" s="33">
        <f>SUBTOTAL(9,M134:M156)</f>
        <v>982037.74</v>
      </c>
      <c r="N133" s="33"/>
      <c r="O133" s="33">
        <f>SUBTOTAL(9,O134:O150)</f>
        <v>0</v>
      </c>
      <c r="P133" s="33"/>
      <c r="Q133" s="33">
        <f>SUBTOTAL(9,Q134:Q156)</f>
        <v>2774096.1462320266</v>
      </c>
      <c r="R133" s="33"/>
      <c r="S133" s="33">
        <f>SUBTOTAL(9,S134:S156)</f>
        <v>1208982.2937679733</v>
      </c>
      <c r="T133">
        <v>0</v>
      </c>
    </row>
    <row r="134" spans="2:20" ht="24" x14ac:dyDescent="0.25">
      <c r="B134" s="69" t="s">
        <v>39</v>
      </c>
      <c r="C134" s="34" t="s">
        <v>366</v>
      </c>
      <c r="D134" s="35" t="s">
        <v>367</v>
      </c>
      <c r="E134" s="35" t="s">
        <v>368</v>
      </c>
      <c r="F134" s="36" t="s">
        <v>47</v>
      </c>
      <c r="G134" s="37">
        <v>59.49</v>
      </c>
      <c r="H134" s="22">
        <v>10.392000000000001</v>
      </c>
      <c r="I134" s="22">
        <f t="shared" ref="I134:I156" si="132">ROUND(G134*H134,2)</f>
        <v>618.22</v>
      </c>
      <c r="J134" s="22"/>
      <c r="K134" s="22">
        <f t="shared" ref="K134:K135" si="133">ROUND($H134*J134,2)</f>
        <v>0</v>
      </c>
      <c r="L134" s="22">
        <v>59.490000000000009</v>
      </c>
      <c r="M134" s="22">
        <f t="shared" ref="M134:M156" si="134">ROUND($H134*L134,2)</f>
        <v>618.22</v>
      </c>
      <c r="N134" s="22"/>
      <c r="O134" s="22">
        <f t="shared" ref="O134:O156" si="135">ROUND($H134*N134,2)</f>
        <v>0</v>
      </c>
      <c r="P134" s="22">
        <f t="shared" ref="P134:P156" si="136">J134+L134+N134</f>
        <v>59.490000000000009</v>
      </c>
      <c r="Q134" s="22">
        <f t="shared" ref="Q134:Q156" si="137">+M134+K134+O134</f>
        <v>618.22</v>
      </c>
      <c r="R134" s="22">
        <f t="shared" ref="R134:R156" si="138">G134-P134</f>
        <v>0</v>
      </c>
      <c r="S134" s="85">
        <f t="shared" ref="S134:S156" si="139">I134-Q134</f>
        <v>0</v>
      </c>
      <c r="T134">
        <v>0</v>
      </c>
    </row>
    <row r="135" spans="2:20" ht="36" x14ac:dyDescent="0.25">
      <c r="B135" s="69" t="s">
        <v>39</v>
      </c>
      <c r="C135" s="34" t="s">
        <v>369</v>
      </c>
      <c r="D135" s="35" t="s">
        <v>370</v>
      </c>
      <c r="E135" s="35" t="s">
        <v>371</v>
      </c>
      <c r="F135" s="36" t="s">
        <v>47</v>
      </c>
      <c r="G135" s="37">
        <v>59.49</v>
      </c>
      <c r="H135" s="22">
        <v>57.312000000000005</v>
      </c>
      <c r="I135" s="22">
        <f t="shared" si="132"/>
        <v>3409.49</v>
      </c>
      <c r="J135" s="22"/>
      <c r="K135" s="22">
        <f t="shared" si="133"/>
        <v>0</v>
      </c>
      <c r="L135" s="22">
        <v>59.490000000000009</v>
      </c>
      <c r="M135" s="22">
        <f t="shared" si="134"/>
        <v>3409.49</v>
      </c>
      <c r="N135" s="22"/>
      <c r="O135" s="22">
        <f t="shared" si="135"/>
        <v>0</v>
      </c>
      <c r="P135" s="22">
        <f t="shared" si="136"/>
        <v>59.490000000000009</v>
      </c>
      <c r="Q135" s="22">
        <f t="shared" si="137"/>
        <v>3409.49</v>
      </c>
      <c r="R135" s="22">
        <f t="shared" si="138"/>
        <v>0</v>
      </c>
      <c r="S135" s="85">
        <f t="shared" si="139"/>
        <v>0</v>
      </c>
      <c r="T135">
        <v>0</v>
      </c>
    </row>
    <row r="136" spans="2:20" x14ac:dyDescent="0.25">
      <c r="B136" s="69" t="s">
        <v>23</v>
      </c>
      <c r="C136" s="34" t="s">
        <v>24</v>
      </c>
      <c r="D136" s="35" t="s">
        <v>372</v>
      </c>
      <c r="E136" s="20" t="s">
        <v>373</v>
      </c>
      <c r="F136" s="21" t="s">
        <v>374</v>
      </c>
      <c r="G136" s="37">
        <v>4381.2</v>
      </c>
      <c r="H136" s="22">
        <v>327.13021327186857</v>
      </c>
      <c r="I136" s="22">
        <f t="shared" si="132"/>
        <v>1433222.89</v>
      </c>
      <c r="J136" s="22">
        <v>2628.72</v>
      </c>
      <c r="K136" s="37">
        <f t="shared" ref="K136:K156" si="140">+J136*H136</f>
        <v>859933.73423202627</v>
      </c>
      <c r="L136" s="22">
        <v>1752.48</v>
      </c>
      <c r="M136" s="22">
        <f t="shared" si="134"/>
        <v>573289.16</v>
      </c>
      <c r="N136" s="22"/>
      <c r="O136" s="22">
        <f t="shared" si="135"/>
        <v>0</v>
      </c>
      <c r="P136" s="22">
        <f t="shared" si="136"/>
        <v>4381.2</v>
      </c>
      <c r="Q136" s="22">
        <f t="shared" si="137"/>
        <v>1433222.8942320263</v>
      </c>
      <c r="R136" s="22">
        <f t="shared" si="138"/>
        <v>0</v>
      </c>
      <c r="S136" s="85">
        <f t="shared" si="139"/>
        <v>-4.2320264037698507E-3</v>
      </c>
      <c r="T136">
        <v>0</v>
      </c>
    </row>
    <row r="137" spans="2:20" x14ac:dyDescent="0.25">
      <c r="B137" s="69" t="s">
        <v>23</v>
      </c>
      <c r="C137" s="34" t="s">
        <v>24</v>
      </c>
      <c r="D137" s="35" t="s">
        <v>375</v>
      </c>
      <c r="E137" s="20" t="s">
        <v>376</v>
      </c>
      <c r="F137" s="21" t="s">
        <v>374</v>
      </c>
      <c r="G137" s="37">
        <v>108</v>
      </c>
      <c r="H137" s="22">
        <v>328.8</v>
      </c>
      <c r="I137" s="22">
        <f t="shared" si="132"/>
        <v>35510.400000000001</v>
      </c>
      <c r="J137" s="22">
        <v>64.8</v>
      </c>
      <c r="K137" s="37">
        <f t="shared" si="140"/>
        <v>21306.240000000002</v>
      </c>
      <c r="L137" s="22">
        <v>43.197100000000006</v>
      </c>
      <c r="M137" s="22">
        <f t="shared" si="134"/>
        <v>14203.21</v>
      </c>
      <c r="N137" s="22"/>
      <c r="O137" s="22">
        <f t="shared" si="135"/>
        <v>0</v>
      </c>
      <c r="P137" s="22">
        <f t="shared" si="136"/>
        <v>107.9971</v>
      </c>
      <c r="Q137" s="22">
        <f t="shared" si="137"/>
        <v>35509.449999999997</v>
      </c>
      <c r="R137" s="22">
        <f t="shared" si="138"/>
        <v>2.899999999996794E-3</v>
      </c>
      <c r="S137" s="85">
        <f t="shared" si="139"/>
        <v>0.95000000000436557</v>
      </c>
      <c r="T137">
        <v>0</v>
      </c>
    </row>
    <row r="138" spans="2:20" x14ac:dyDescent="0.25">
      <c r="B138" s="69" t="s">
        <v>23</v>
      </c>
      <c r="C138" s="34" t="s">
        <v>24</v>
      </c>
      <c r="D138" s="35" t="s">
        <v>377</v>
      </c>
      <c r="E138" s="20" t="s">
        <v>378</v>
      </c>
      <c r="F138" s="21" t="s">
        <v>374</v>
      </c>
      <c r="G138" s="37">
        <v>252</v>
      </c>
      <c r="H138" s="22">
        <v>218.4</v>
      </c>
      <c r="I138" s="22">
        <f t="shared" si="132"/>
        <v>55036.800000000003</v>
      </c>
      <c r="J138" s="22"/>
      <c r="K138" s="37">
        <f t="shared" si="140"/>
        <v>0</v>
      </c>
      <c r="L138" s="22">
        <v>0</v>
      </c>
      <c r="M138" s="22">
        <f t="shared" si="134"/>
        <v>0</v>
      </c>
      <c r="N138" s="22"/>
      <c r="O138" s="22">
        <f t="shared" si="135"/>
        <v>0</v>
      </c>
      <c r="P138" s="22">
        <f t="shared" si="136"/>
        <v>0</v>
      </c>
      <c r="Q138" s="22">
        <f t="shared" si="137"/>
        <v>0</v>
      </c>
      <c r="R138" s="22">
        <f t="shared" si="138"/>
        <v>252</v>
      </c>
      <c r="S138" s="85">
        <f t="shared" si="139"/>
        <v>55036.800000000003</v>
      </c>
      <c r="T138">
        <v>0</v>
      </c>
    </row>
    <row r="139" spans="2:20" x14ac:dyDescent="0.25">
      <c r="B139" s="69" t="s">
        <v>23</v>
      </c>
      <c r="C139" s="34" t="s">
        <v>24</v>
      </c>
      <c r="D139" s="35" t="s">
        <v>379</v>
      </c>
      <c r="E139" s="20" t="s">
        <v>380</v>
      </c>
      <c r="F139" s="21" t="s">
        <v>374</v>
      </c>
      <c r="G139" s="37">
        <v>144</v>
      </c>
      <c r="H139" s="22">
        <v>732</v>
      </c>
      <c r="I139" s="22">
        <f t="shared" si="132"/>
        <v>105408</v>
      </c>
      <c r="J139" s="22">
        <v>86.399999999999991</v>
      </c>
      <c r="K139" s="37">
        <f t="shared" si="140"/>
        <v>63244.799999999996</v>
      </c>
      <c r="L139" s="22">
        <v>0</v>
      </c>
      <c r="M139" s="22">
        <f t="shared" si="134"/>
        <v>0</v>
      </c>
      <c r="N139" s="22"/>
      <c r="O139" s="22">
        <f t="shared" si="135"/>
        <v>0</v>
      </c>
      <c r="P139" s="22">
        <f t="shared" si="136"/>
        <v>86.399999999999991</v>
      </c>
      <c r="Q139" s="22">
        <f t="shared" si="137"/>
        <v>63244.799999999996</v>
      </c>
      <c r="R139" s="22">
        <f t="shared" si="138"/>
        <v>57.600000000000009</v>
      </c>
      <c r="S139" s="85">
        <f t="shared" si="139"/>
        <v>42163.200000000004</v>
      </c>
      <c r="T139">
        <v>0</v>
      </c>
    </row>
    <row r="140" spans="2:20" x14ac:dyDescent="0.25">
      <c r="B140" s="69" t="s">
        <v>23</v>
      </c>
      <c r="C140" s="34" t="s">
        <v>24</v>
      </c>
      <c r="D140" s="35" t="s">
        <v>381</v>
      </c>
      <c r="E140" s="20" t="s">
        <v>382</v>
      </c>
      <c r="F140" s="21" t="s">
        <v>374</v>
      </c>
      <c r="G140" s="37">
        <v>1008</v>
      </c>
      <c r="H140" s="22">
        <v>198</v>
      </c>
      <c r="I140" s="22">
        <f t="shared" si="132"/>
        <v>199584</v>
      </c>
      <c r="J140" s="22">
        <v>604.79999999999995</v>
      </c>
      <c r="K140" s="37">
        <f t="shared" si="140"/>
        <v>119750.39999999999</v>
      </c>
      <c r="L140" s="22">
        <v>403.19510000000002</v>
      </c>
      <c r="M140" s="22">
        <f t="shared" si="134"/>
        <v>79832.63</v>
      </c>
      <c r="N140" s="22"/>
      <c r="O140" s="22">
        <f t="shared" si="135"/>
        <v>0</v>
      </c>
      <c r="P140" s="22">
        <f t="shared" si="136"/>
        <v>1007.9951</v>
      </c>
      <c r="Q140" s="22">
        <f t="shared" si="137"/>
        <v>199583.03</v>
      </c>
      <c r="R140" s="22">
        <f t="shared" si="138"/>
        <v>4.9000000000205546E-3</v>
      </c>
      <c r="S140" s="85">
        <f t="shared" si="139"/>
        <v>0.97000000000116415</v>
      </c>
      <c r="T140">
        <v>0</v>
      </c>
    </row>
    <row r="141" spans="2:20" x14ac:dyDescent="0.25">
      <c r="B141" s="69" t="s">
        <v>23</v>
      </c>
      <c r="C141" s="34" t="s">
        <v>24</v>
      </c>
      <c r="D141" s="35" t="s">
        <v>383</v>
      </c>
      <c r="E141" s="20" t="s">
        <v>384</v>
      </c>
      <c r="F141" s="21" t="s">
        <v>374</v>
      </c>
      <c r="G141" s="37">
        <v>776.16000000000008</v>
      </c>
      <c r="H141" s="22">
        <v>441.59999999999997</v>
      </c>
      <c r="I141" s="22">
        <f t="shared" si="132"/>
        <v>342752.26</v>
      </c>
      <c r="J141" s="22">
        <v>465.69600000000003</v>
      </c>
      <c r="K141" s="37">
        <f t="shared" si="140"/>
        <v>205651.3536</v>
      </c>
      <c r="L141" s="22">
        <v>0</v>
      </c>
      <c r="M141" s="22">
        <f t="shared" si="134"/>
        <v>0</v>
      </c>
      <c r="N141" s="22"/>
      <c r="O141" s="22">
        <f t="shared" si="135"/>
        <v>0</v>
      </c>
      <c r="P141" s="22">
        <f t="shared" si="136"/>
        <v>465.69600000000003</v>
      </c>
      <c r="Q141" s="22">
        <f t="shared" si="137"/>
        <v>205651.3536</v>
      </c>
      <c r="R141" s="22">
        <f t="shared" si="138"/>
        <v>310.46400000000006</v>
      </c>
      <c r="S141" s="85">
        <f t="shared" si="139"/>
        <v>137100.90640000001</v>
      </c>
      <c r="T141">
        <v>0</v>
      </c>
    </row>
    <row r="142" spans="2:20" x14ac:dyDescent="0.25">
      <c r="B142" s="69" t="s">
        <v>23</v>
      </c>
      <c r="C142" s="34" t="s">
        <v>24</v>
      </c>
      <c r="D142" s="35" t="s">
        <v>385</v>
      </c>
      <c r="E142" s="20" t="s">
        <v>386</v>
      </c>
      <c r="F142" s="21" t="s">
        <v>374</v>
      </c>
      <c r="G142" s="37">
        <v>249.84000000000003</v>
      </c>
      <c r="H142" s="22">
        <v>462</v>
      </c>
      <c r="I142" s="22">
        <f t="shared" si="132"/>
        <v>115426.08</v>
      </c>
      <c r="J142" s="22">
        <v>149.90400000000002</v>
      </c>
      <c r="K142" s="37">
        <f t="shared" si="140"/>
        <v>69255.648000000016</v>
      </c>
      <c r="L142" s="22">
        <v>0</v>
      </c>
      <c r="M142" s="22">
        <f t="shared" si="134"/>
        <v>0</v>
      </c>
      <c r="N142" s="22"/>
      <c r="O142" s="22">
        <f t="shared" si="135"/>
        <v>0</v>
      </c>
      <c r="P142" s="22">
        <f t="shared" si="136"/>
        <v>149.90400000000002</v>
      </c>
      <c r="Q142" s="22">
        <f t="shared" si="137"/>
        <v>69255.648000000016</v>
      </c>
      <c r="R142" s="22">
        <f t="shared" si="138"/>
        <v>99.936000000000007</v>
      </c>
      <c r="S142" s="85">
        <f t="shared" si="139"/>
        <v>46170.431999999986</v>
      </c>
      <c r="T142">
        <v>0</v>
      </c>
    </row>
    <row r="143" spans="2:20" x14ac:dyDescent="0.25">
      <c r="B143" s="69" t="s">
        <v>23</v>
      </c>
      <c r="C143" s="34" t="s">
        <v>24</v>
      </c>
      <c r="D143" s="35" t="s">
        <v>387</v>
      </c>
      <c r="E143" s="20" t="s">
        <v>388</v>
      </c>
      <c r="F143" s="21" t="s">
        <v>374</v>
      </c>
      <c r="G143" s="37">
        <v>1501.2</v>
      </c>
      <c r="H143" s="22">
        <v>118.80000000000001</v>
      </c>
      <c r="I143" s="22">
        <f t="shared" si="132"/>
        <v>178342.56</v>
      </c>
      <c r="J143" s="22">
        <v>900.72</v>
      </c>
      <c r="K143" s="37">
        <f t="shared" si="140"/>
        <v>107005.53600000001</v>
      </c>
      <c r="L143" s="22"/>
      <c r="M143" s="22">
        <f t="shared" si="134"/>
        <v>0</v>
      </c>
      <c r="N143" s="22"/>
      <c r="O143" s="22">
        <f t="shared" si="135"/>
        <v>0</v>
      </c>
      <c r="P143" s="22">
        <f t="shared" si="136"/>
        <v>900.72</v>
      </c>
      <c r="Q143" s="22">
        <f t="shared" si="137"/>
        <v>107005.53600000001</v>
      </c>
      <c r="R143" s="22">
        <f t="shared" si="138"/>
        <v>600.48</v>
      </c>
      <c r="S143" s="85">
        <f t="shared" si="139"/>
        <v>71337.02399999999</v>
      </c>
      <c r="T143">
        <v>0</v>
      </c>
    </row>
    <row r="144" spans="2:20" x14ac:dyDescent="0.25">
      <c r="B144" s="69" t="s">
        <v>23</v>
      </c>
      <c r="C144" s="34" t="s">
        <v>24</v>
      </c>
      <c r="D144" s="35" t="s">
        <v>389</v>
      </c>
      <c r="E144" s="20" t="s">
        <v>390</v>
      </c>
      <c r="F144" s="21" t="s">
        <v>374</v>
      </c>
      <c r="G144" s="37">
        <v>341.28000000000003</v>
      </c>
      <c r="H144" s="22">
        <v>220.8</v>
      </c>
      <c r="I144" s="22">
        <f t="shared" si="132"/>
        <v>75354.62</v>
      </c>
      <c r="J144" s="22">
        <v>204.768</v>
      </c>
      <c r="K144" s="37">
        <f t="shared" si="140"/>
        <v>45212.774400000002</v>
      </c>
      <c r="L144" s="22">
        <v>28.029999999999973</v>
      </c>
      <c r="M144" s="22">
        <f t="shared" si="134"/>
        <v>6189.02</v>
      </c>
      <c r="N144" s="22"/>
      <c r="O144" s="22">
        <f t="shared" si="135"/>
        <v>0</v>
      </c>
      <c r="P144" s="22">
        <f t="shared" si="136"/>
        <v>232.79799999999997</v>
      </c>
      <c r="Q144" s="22">
        <f t="shared" si="137"/>
        <v>51401.794399999999</v>
      </c>
      <c r="R144" s="22">
        <f t="shared" si="138"/>
        <v>108.48200000000006</v>
      </c>
      <c r="S144" s="85">
        <f t="shared" si="139"/>
        <v>23952.825599999996</v>
      </c>
      <c r="T144">
        <v>0</v>
      </c>
    </row>
    <row r="145" spans="2:20" ht="24" x14ac:dyDescent="0.25">
      <c r="B145" s="69" t="s">
        <v>23</v>
      </c>
      <c r="C145" s="34" t="s">
        <v>24</v>
      </c>
      <c r="D145" s="35" t="s">
        <v>391</v>
      </c>
      <c r="E145" s="20" t="s">
        <v>392</v>
      </c>
      <c r="F145" s="21" t="s">
        <v>374</v>
      </c>
      <c r="G145" s="37">
        <v>38.880000000000003</v>
      </c>
      <c r="H145" s="22">
        <v>1139.9999999999998</v>
      </c>
      <c r="I145" s="22">
        <f t="shared" si="132"/>
        <v>44323.199999999997</v>
      </c>
      <c r="J145" s="22">
        <v>23.327999999999999</v>
      </c>
      <c r="K145" s="37">
        <f t="shared" si="140"/>
        <v>26593.919999999995</v>
      </c>
      <c r="L145" s="22">
        <v>15.550000000000004</v>
      </c>
      <c r="M145" s="22">
        <f t="shared" si="134"/>
        <v>17727</v>
      </c>
      <c r="N145" s="22"/>
      <c r="O145" s="22">
        <f t="shared" si="135"/>
        <v>0</v>
      </c>
      <c r="P145" s="22">
        <f t="shared" si="136"/>
        <v>38.878</v>
      </c>
      <c r="Q145" s="22">
        <f t="shared" si="137"/>
        <v>44320.92</v>
      </c>
      <c r="R145" s="22">
        <f t="shared" si="138"/>
        <v>2.0000000000024443E-3</v>
      </c>
      <c r="S145" s="85">
        <f t="shared" si="139"/>
        <v>2.2799999999988358</v>
      </c>
      <c r="T145">
        <v>0</v>
      </c>
    </row>
    <row r="146" spans="2:20" ht="24" x14ac:dyDescent="0.25">
      <c r="B146" s="69" t="s">
        <v>23</v>
      </c>
      <c r="C146" s="34" t="s">
        <v>24</v>
      </c>
      <c r="D146" s="35" t="s">
        <v>393</v>
      </c>
      <c r="E146" s="20" t="s">
        <v>394</v>
      </c>
      <c r="F146" s="21" t="s">
        <v>374</v>
      </c>
      <c r="G146" s="37">
        <v>304.56000000000006</v>
      </c>
      <c r="H146" s="22">
        <v>1500</v>
      </c>
      <c r="I146" s="22">
        <f t="shared" si="132"/>
        <v>456840</v>
      </c>
      <c r="J146" s="22">
        <v>182.73600000000002</v>
      </c>
      <c r="K146" s="37">
        <f t="shared" si="140"/>
        <v>274104</v>
      </c>
      <c r="L146" s="22">
        <v>121.81799999999993</v>
      </c>
      <c r="M146" s="22">
        <f t="shared" si="134"/>
        <v>182727</v>
      </c>
      <c r="N146" s="22"/>
      <c r="O146" s="22">
        <f t="shared" si="135"/>
        <v>0</v>
      </c>
      <c r="P146" s="22">
        <f t="shared" si="136"/>
        <v>304.55399999999997</v>
      </c>
      <c r="Q146" s="22">
        <f t="shared" si="137"/>
        <v>456831</v>
      </c>
      <c r="R146" s="22">
        <f t="shared" si="138"/>
        <v>6.0000000000854925E-3</v>
      </c>
      <c r="S146" s="85">
        <f t="shared" si="139"/>
        <v>9</v>
      </c>
      <c r="T146">
        <v>0</v>
      </c>
    </row>
    <row r="147" spans="2:20" ht="24" x14ac:dyDescent="0.25">
      <c r="B147" s="69" t="s">
        <v>23</v>
      </c>
      <c r="C147" s="34" t="s">
        <v>24</v>
      </c>
      <c r="D147" s="35" t="s">
        <v>395</v>
      </c>
      <c r="E147" s="20" t="s">
        <v>396</v>
      </c>
      <c r="F147" s="21" t="s">
        <v>397</v>
      </c>
      <c r="G147" s="37">
        <v>864</v>
      </c>
      <c r="H147" s="22">
        <v>572.4</v>
      </c>
      <c r="I147" s="22">
        <f t="shared" si="132"/>
        <v>494553.59999999998</v>
      </c>
      <c r="J147" s="22"/>
      <c r="K147" s="37">
        <f t="shared" si="140"/>
        <v>0</v>
      </c>
      <c r="L147" s="22">
        <v>29.68</v>
      </c>
      <c r="M147" s="22">
        <f t="shared" si="134"/>
        <v>16988.830000000002</v>
      </c>
      <c r="N147" s="22"/>
      <c r="O147" s="22">
        <f t="shared" si="135"/>
        <v>0</v>
      </c>
      <c r="P147" s="22">
        <f t="shared" si="136"/>
        <v>29.68</v>
      </c>
      <c r="Q147" s="22">
        <f t="shared" si="137"/>
        <v>16988.830000000002</v>
      </c>
      <c r="R147" s="22">
        <f t="shared" si="138"/>
        <v>834.32</v>
      </c>
      <c r="S147" s="85">
        <f t="shared" si="139"/>
        <v>477564.76999999996</v>
      </c>
      <c r="T147">
        <v>0</v>
      </c>
    </row>
    <row r="148" spans="2:20" ht="24" x14ac:dyDescent="0.25">
      <c r="B148" s="69" t="s">
        <v>23</v>
      </c>
      <c r="C148" s="34" t="s">
        <v>24</v>
      </c>
      <c r="D148" s="35" t="s">
        <v>398</v>
      </c>
      <c r="E148" s="20" t="s">
        <v>399</v>
      </c>
      <c r="F148" s="21" t="s">
        <v>374</v>
      </c>
      <c r="G148" s="37">
        <v>84.960000000000008</v>
      </c>
      <c r="H148" s="22">
        <v>2376</v>
      </c>
      <c r="I148" s="22">
        <f t="shared" si="132"/>
        <v>201864.95999999999</v>
      </c>
      <c r="J148" s="22"/>
      <c r="K148" s="37">
        <f t="shared" si="140"/>
        <v>0</v>
      </c>
      <c r="L148" s="22">
        <v>23.183999999999994</v>
      </c>
      <c r="M148" s="22">
        <f t="shared" si="134"/>
        <v>55085.18</v>
      </c>
      <c r="N148" s="22"/>
      <c r="O148" s="22">
        <f t="shared" si="135"/>
        <v>0</v>
      </c>
      <c r="P148" s="22">
        <f t="shared" si="136"/>
        <v>23.183999999999994</v>
      </c>
      <c r="Q148" s="22">
        <f t="shared" si="137"/>
        <v>55085.18</v>
      </c>
      <c r="R148" s="22">
        <f t="shared" si="138"/>
        <v>61.77600000000001</v>
      </c>
      <c r="S148" s="85">
        <f t="shared" si="139"/>
        <v>146779.78</v>
      </c>
      <c r="T148">
        <v>0</v>
      </c>
    </row>
    <row r="149" spans="2:20" x14ac:dyDescent="0.25">
      <c r="B149" s="69" t="s">
        <v>23</v>
      </c>
      <c r="C149" s="34" t="s">
        <v>24</v>
      </c>
      <c r="D149" s="35" t="s">
        <v>400</v>
      </c>
      <c r="E149" s="20" t="s">
        <v>401</v>
      </c>
      <c r="F149" s="21" t="s">
        <v>374</v>
      </c>
      <c r="G149" s="37">
        <v>144</v>
      </c>
      <c r="H149" s="22">
        <v>222</v>
      </c>
      <c r="I149" s="22">
        <f t="shared" si="132"/>
        <v>31968</v>
      </c>
      <c r="J149" s="22"/>
      <c r="K149" s="37">
        <f t="shared" si="140"/>
        <v>0</v>
      </c>
      <c r="L149" s="22">
        <v>144</v>
      </c>
      <c r="M149" s="22">
        <f t="shared" si="134"/>
        <v>31968</v>
      </c>
      <c r="N149" s="22"/>
      <c r="O149" s="22">
        <f t="shared" si="135"/>
        <v>0</v>
      </c>
      <c r="P149" s="22">
        <f t="shared" si="136"/>
        <v>144</v>
      </c>
      <c r="Q149" s="22">
        <f t="shared" si="137"/>
        <v>31968</v>
      </c>
      <c r="R149" s="22">
        <f t="shared" si="138"/>
        <v>0</v>
      </c>
      <c r="S149" s="85">
        <f t="shared" si="139"/>
        <v>0</v>
      </c>
      <c r="T149">
        <v>0</v>
      </c>
    </row>
    <row r="150" spans="2:20" x14ac:dyDescent="0.25">
      <c r="B150" s="69" t="s">
        <v>23</v>
      </c>
      <c r="C150" s="34" t="s">
        <v>24</v>
      </c>
      <c r="D150" s="35" t="s">
        <v>402</v>
      </c>
      <c r="E150" s="20" t="s">
        <v>403</v>
      </c>
      <c r="F150" s="21" t="s">
        <v>374</v>
      </c>
      <c r="G150" s="37">
        <v>341.28000000000003</v>
      </c>
      <c r="H150" s="22">
        <v>612</v>
      </c>
      <c r="I150" s="22">
        <f t="shared" si="132"/>
        <v>208863.35999999999</v>
      </c>
      <c r="J150" s="22"/>
      <c r="K150" s="37">
        <f t="shared" si="140"/>
        <v>0</v>
      </c>
      <c r="L150" s="22">
        <v>0</v>
      </c>
      <c r="M150" s="22">
        <f t="shared" si="134"/>
        <v>0</v>
      </c>
      <c r="N150" s="22"/>
      <c r="O150" s="22">
        <f t="shared" si="135"/>
        <v>0</v>
      </c>
      <c r="P150" s="22">
        <f t="shared" si="136"/>
        <v>0</v>
      </c>
      <c r="Q150" s="22">
        <f t="shared" si="137"/>
        <v>0</v>
      </c>
      <c r="R150" s="22">
        <f t="shared" si="138"/>
        <v>341.28000000000003</v>
      </c>
      <c r="S150" s="85">
        <f t="shared" si="139"/>
        <v>208863.35999999999</v>
      </c>
      <c r="T150">
        <v>0</v>
      </c>
    </row>
    <row r="151" spans="2:20" x14ac:dyDescent="0.25">
      <c r="B151" s="69" t="s">
        <v>1550</v>
      </c>
      <c r="C151" s="34" t="s">
        <v>1551</v>
      </c>
      <c r="D151" s="35" t="s">
        <v>1552</v>
      </c>
      <c r="E151" s="20" t="s">
        <v>1553</v>
      </c>
      <c r="F151" s="21" t="s">
        <v>374</v>
      </c>
      <c r="G151" s="37"/>
      <c r="H151" s="22">
        <v>452.24</v>
      </c>
      <c r="I151" s="22">
        <f t="shared" si="132"/>
        <v>0</v>
      </c>
      <c r="J151" s="22"/>
      <c r="K151" s="37">
        <f t="shared" si="140"/>
        <v>0</v>
      </c>
      <c r="L151" s="22">
        <v>0</v>
      </c>
      <c r="M151" s="22">
        <f t="shared" si="134"/>
        <v>0</v>
      </c>
      <c r="N151" s="22"/>
      <c r="O151" s="22">
        <f t="shared" si="135"/>
        <v>0</v>
      </c>
      <c r="P151" s="22">
        <f t="shared" si="136"/>
        <v>0</v>
      </c>
      <c r="Q151" s="22">
        <f t="shared" si="137"/>
        <v>0</v>
      </c>
      <c r="R151" s="22">
        <f t="shared" si="138"/>
        <v>0</v>
      </c>
      <c r="S151" s="85">
        <f t="shared" si="139"/>
        <v>0</v>
      </c>
    </row>
    <row r="152" spans="2:20" x14ac:dyDescent="0.25">
      <c r="B152" s="69" t="s">
        <v>1550</v>
      </c>
      <c r="C152" s="34" t="s">
        <v>1554</v>
      </c>
      <c r="D152" s="35" t="s">
        <v>1555</v>
      </c>
      <c r="E152" s="20" t="s">
        <v>1556</v>
      </c>
      <c r="F152" s="21" t="s">
        <v>374</v>
      </c>
      <c r="G152" s="37"/>
      <c r="H152" s="22">
        <v>3658.32</v>
      </c>
      <c r="I152" s="22">
        <f t="shared" si="132"/>
        <v>0</v>
      </c>
      <c r="J152" s="22"/>
      <c r="K152" s="37">
        <f t="shared" si="140"/>
        <v>0</v>
      </c>
      <c r="L152" s="22">
        <v>0</v>
      </c>
      <c r="M152" s="22">
        <f t="shared" si="134"/>
        <v>0</v>
      </c>
      <c r="N152" s="22"/>
      <c r="O152" s="22">
        <f t="shared" si="135"/>
        <v>0</v>
      </c>
      <c r="P152" s="22">
        <f t="shared" si="136"/>
        <v>0</v>
      </c>
      <c r="Q152" s="22">
        <f t="shared" si="137"/>
        <v>0</v>
      </c>
      <c r="R152" s="22">
        <f t="shared" si="138"/>
        <v>0</v>
      </c>
      <c r="S152" s="85">
        <f t="shared" si="139"/>
        <v>0</v>
      </c>
    </row>
    <row r="153" spans="2:20" ht="24" x14ac:dyDescent="0.25">
      <c r="B153" s="69" t="s">
        <v>39</v>
      </c>
      <c r="C153" s="34" t="s">
        <v>1557</v>
      </c>
      <c r="D153" s="35" t="s">
        <v>1558</v>
      </c>
      <c r="E153" s="20" t="s">
        <v>1559</v>
      </c>
      <c r="F153" s="21" t="s">
        <v>47</v>
      </c>
      <c r="G153" s="37"/>
      <c r="H153" s="22">
        <v>111.81264192</v>
      </c>
      <c r="I153" s="22">
        <f t="shared" si="132"/>
        <v>0</v>
      </c>
      <c r="J153" s="22"/>
      <c r="K153" s="37">
        <f t="shared" si="140"/>
        <v>0</v>
      </c>
      <c r="L153" s="22">
        <v>0</v>
      </c>
      <c r="M153" s="22">
        <f t="shared" si="134"/>
        <v>0</v>
      </c>
      <c r="N153" s="22"/>
      <c r="O153" s="22">
        <f t="shared" si="135"/>
        <v>0</v>
      </c>
      <c r="P153" s="22">
        <f t="shared" si="136"/>
        <v>0</v>
      </c>
      <c r="Q153" s="22">
        <f t="shared" si="137"/>
        <v>0</v>
      </c>
      <c r="R153" s="22">
        <f t="shared" si="138"/>
        <v>0</v>
      </c>
      <c r="S153" s="85">
        <f t="shared" si="139"/>
        <v>0</v>
      </c>
    </row>
    <row r="154" spans="2:20" ht="36" x14ac:dyDescent="0.25">
      <c r="B154" s="69" t="s">
        <v>39</v>
      </c>
      <c r="C154" s="34" t="s">
        <v>1560</v>
      </c>
      <c r="D154" s="35" t="s">
        <v>1561</v>
      </c>
      <c r="E154" s="20" t="s">
        <v>1562</v>
      </c>
      <c r="F154" s="21" t="s">
        <v>47</v>
      </c>
      <c r="G154" s="37"/>
      <c r="H154" s="22">
        <v>24.667123696000001</v>
      </c>
      <c r="I154" s="22">
        <f t="shared" si="132"/>
        <v>0</v>
      </c>
      <c r="J154" s="22"/>
      <c r="K154" s="37">
        <f t="shared" si="140"/>
        <v>0</v>
      </c>
      <c r="L154" s="22">
        <v>0</v>
      </c>
      <c r="M154" s="22">
        <f t="shared" si="134"/>
        <v>0</v>
      </c>
      <c r="N154" s="22"/>
      <c r="O154" s="22">
        <f t="shared" si="135"/>
        <v>0</v>
      </c>
      <c r="P154" s="22">
        <f t="shared" si="136"/>
        <v>0</v>
      </c>
      <c r="Q154" s="22">
        <f t="shared" si="137"/>
        <v>0</v>
      </c>
      <c r="R154" s="22">
        <f t="shared" si="138"/>
        <v>0</v>
      </c>
      <c r="S154" s="85">
        <f t="shared" si="139"/>
        <v>0</v>
      </c>
    </row>
    <row r="155" spans="2:20" ht="36" x14ac:dyDescent="0.25">
      <c r="B155" s="69" t="s">
        <v>39</v>
      </c>
      <c r="C155" s="34" t="s">
        <v>1563</v>
      </c>
      <c r="D155" s="35" t="s">
        <v>1564</v>
      </c>
      <c r="E155" s="20" t="s">
        <v>1565</v>
      </c>
      <c r="F155" s="21" t="s">
        <v>47</v>
      </c>
      <c r="G155" s="37"/>
      <c r="H155" s="22">
        <v>180.51732773952</v>
      </c>
      <c r="I155" s="22">
        <f t="shared" si="132"/>
        <v>0</v>
      </c>
      <c r="J155" s="22"/>
      <c r="K155" s="37">
        <f t="shared" si="140"/>
        <v>0</v>
      </c>
      <c r="L155" s="22">
        <v>0</v>
      </c>
      <c r="M155" s="22">
        <f t="shared" si="134"/>
        <v>0</v>
      </c>
      <c r="N155" s="22"/>
      <c r="O155" s="22">
        <f t="shared" si="135"/>
        <v>0</v>
      </c>
      <c r="P155" s="22">
        <f t="shared" si="136"/>
        <v>0</v>
      </c>
      <c r="Q155" s="22">
        <f t="shared" si="137"/>
        <v>0</v>
      </c>
      <c r="R155" s="22">
        <f t="shared" si="138"/>
        <v>0</v>
      </c>
      <c r="S155" s="85">
        <f t="shared" si="139"/>
        <v>0</v>
      </c>
    </row>
    <row r="156" spans="2:20" ht="36" x14ac:dyDescent="0.25">
      <c r="B156" s="69" t="s">
        <v>39</v>
      </c>
      <c r="C156" s="34" t="s">
        <v>1566</v>
      </c>
      <c r="D156" s="35" t="s">
        <v>1567</v>
      </c>
      <c r="E156" s="20" t="s">
        <v>1568</v>
      </c>
      <c r="F156" s="21" t="s">
        <v>47</v>
      </c>
      <c r="G156" s="37"/>
      <c r="H156" s="22">
        <v>14.643745576000001</v>
      </c>
      <c r="I156" s="22">
        <f t="shared" si="132"/>
        <v>0</v>
      </c>
      <c r="J156" s="22"/>
      <c r="K156" s="37">
        <f t="shared" si="140"/>
        <v>0</v>
      </c>
      <c r="L156" s="22">
        <v>0</v>
      </c>
      <c r="M156" s="22">
        <f t="shared" si="134"/>
        <v>0</v>
      </c>
      <c r="N156" s="22"/>
      <c r="O156" s="22">
        <f t="shared" si="135"/>
        <v>0</v>
      </c>
      <c r="P156" s="22">
        <f t="shared" si="136"/>
        <v>0</v>
      </c>
      <c r="Q156" s="22">
        <f t="shared" si="137"/>
        <v>0</v>
      </c>
      <c r="R156" s="22">
        <f t="shared" si="138"/>
        <v>0</v>
      </c>
      <c r="S156" s="85">
        <f t="shared" si="139"/>
        <v>0</v>
      </c>
    </row>
    <row r="157" spans="2:20" x14ac:dyDescent="0.25">
      <c r="B157" s="71"/>
      <c r="C157" s="30"/>
      <c r="D157" s="31" t="s">
        <v>404</v>
      </c>
      <c r="E157" s="31" t="s">
        <v>405</v>
      </c>
      <c r="F157" s="32"/>
      <c r="G157" s="33"/>
      <c r="H157" s="33"/>
      <c r="I157" s="33">
        <f>SUBTOTAL(9,I158:I163)</f>
        <v>195256.81</v>
      </c>
      <c r="J157" s="33"/>
      <c r="K157" s="33"/>
      <c r="L157" s="33"/>
      <c r="M157" s="33"/>
      <c r="N157" s="33"/>
      <c r="O157" s="33"/>
      <c r="P157" s="33"/>
      <c r="Q157" s="33"/>
      <c r="R157" s="33"/>
      <c r="S157" s="87"/>
      <c r="T157">
        <v>0</v>
      </c>
    </row>
    <row r="158" spans="2:20" x14ac:dyDescent="0.25">
      <c r="B158" s="71"/>
      <c r="C158" s="30"/>
      <c r="D158" s="31" t="s">
        <v>406</v>
      </c>
      <c r="E158" s="31" t="s">
        <v>407</v>
      </c>
      <c r="F158" s="32"/>
      <c r="G158" s="33"/>
      <c r="H158" s="33"/>
      <c r="I158" s="33">
        <f>SUBTOTAL(9,I159:I163)</f>
        <v>195256.81</v>
      </c>
      <c r="J158" s="33"/>
      <c r="K158" s="33">
        <f>SUBTOTAL(9,K159:K163)</f>
        <v>0</v>
      </c>
      <c r="L158" s="33"/>
      <c r="M158" s="33">
        <f>SUBTOTAL(9,M159:M163)</f>
        <v>0</v>
      </c>
      <c r="N158" s="33"/>
      <c r="O158" s="33">
        <f>SUBTOTAL(9,O159:O163)</f>
        <v>3163.62</v>
      </c>
      <c r="P158" s="33"/>
      <c r="Q158" s="33">
        <f>SUBTOTAL(9,Q159:Q163)</f>
        <v>3163.62</v>
      </c>
      <c r="R158" s="33"/>
      <c r="S158" s="87">
        <f>SUBTOTAL(9,S159:S163)</f>
        <v>192093.18999999997</v>
      </c>
      <c r="T158">
        <v>0</v>
      </c>
    </row>
    <row r="159" spans="2:20" x14ac:dyDescent="0.25">
      <c r="B159" s="69" t="s">
        <v>39</v>
      </c>
      <c r="C159" s="34" t="s">
        <v>408</v>
      </c>
      <c r="D159" s="35" t="s">
        <v>409</v>
      </c>
      <c r="E159" s="35" t="s">
        <v>410</v>
      </c>
      <c r="F159" s="36" t="s">
        <v>75</v>
      </c>
      <c r="G159" s="37">
        <v>4.8499999999999996</v>
      </c>
      <c r="H159" s="22">
        <v>123.468</v>
      </c>
      <c r="I159" s="22">
        <f t="shared" ref="I159:I163" si="141">ROUND(G159*H159,2)</f>
        <v>598.82000000000005</v>
      </c>
      <c r="J159" s="22"/>
      <c r="K159" s="22">
        <f>ROUND($H159*J159,2)</f>
        <v>0</v>
      </c>
      <c r="L159" s="22">
        <v>0</v>
      </c>
      <c r="M159" s="22">
        <f t="shared" ref="M159:M163" si="142">ROUND($H159*L159,2)</f>
        <v>0</v>
      </c>
      <c r="N159" s="22">
        <v>0</v>
      </c>
      <c r="O159" s="22">
        <f t="shared" ref="O159:O163" si="143">ROUND($H159*N159,2)</f>
        <v>0</v>
      </c>
      <c r="P159" s="22">
        <f t="shared" ref="P159:P163" si="144">J159+L159+N159</f>
        <v>0</v>
      </c>
      <c r="Q159" s="22">
        <f t="shared" ref="Q159:Q163" si="145">+M159+K159+O159</f>
        <v>0</v>
      </c>
      <c r="R159" s="22">
        <f t="shared" ref="R159:R163" si="146">G159-P159</f>
        <v>4.8499999999999996</v>
      </c>
      <c r="S159" s="85">
        <f t="shared" ref="S159:S163" si="147">I159-Q159</f>
        <v>598.82000000000005</v>
      </c>
      <c r="T159">
        <v>0</v>
      </c>
    </row>
    <row r="160" spans="2:20" ht="36" x14ac:dyDescent="0.25">
      <c r="B160" s="72" t="s">
        <v>134</v>
      </c>
      <c r="C160" s="34" t="s">
        <v>411</v>
      </c>
      <c r="D160" s="35" t="s">
        <v>412</v>
      </c>
      <c r="E160" s="35" t="s">
        <v>413</v>
      </c>
      <c r="F160" s="36" t="s">
        <v>47</v>
      </c>
      <c r="G160" s="37">
        <v>101.4</v>
      </c>
      <c r="H160" s="22">
        <v>297.26400000000001</v>
      </c>
      <c r="I160" s="22">
        <f t="shared" si="141"/>
        <v>30142.57</v>
      </c>
      <c r="J160" s="22"/>
      <c r="K160" s="37">
        <f>+J160*H160</f>
        <v>0</v>
      </c>
      <c r="L160" s="22">
        <v>0</v>
      </c>
      <c r="M160" s="22">
        <f t="shared" si="142"/>
        <v>0</v>
      </c>
      <c r="N160" s="22">
        <v>0</v>
      </c>
      <c r="O160" s="22">
        <f t="shared" si="143"/>
        <v>0</v>
      </c>
      <c r="P160" s="22">
        <f t="shared" si="144"/>
        <v>0</v>
      </c>
      <c r="Q160" s="22">
        <f t="shared" si="145"/>
        <v>0</v>
      </c>
      <c r="R160" s="22">
        <f t="shared" si="146"/>
        <v>101.4</v>
      </c>
      <c r="S160" s="85">
        <f t="shared" si="147"/>
        <v>30142.57</v>
      </c>
      <c r="T160">
        <v>0</v>
      </c>
    </row>
    <row r="161" spans="2:20" ht="36" x14ac:dyDescent="0.25">
      <c r="B161" s="72" t="s">
        <v>134</v>
      </c>
      <c r="C161" s="34" t="s">
        <v>414</v>
      </c>
      <c r="D161" s="35" t="s">
        <v>415</v>
      </c>
      <c r="E161" s="35" t="s">
        <v>416</v>
      </c>
      <c r="F161" s="36" t="s">
        <v>47</v>
      </c>
      <c r="G161" s="37">
        <v>66.239999999999995</v>
      </c>
      <c r="H161" s="22">
        <v>47.759999999999991</v>
      </c>
      <c r="I161" s="22">
        <f t="shared" si="141"/>
        <v>3163.62</v>
      </c>
      <c r="J161" s="22"/>
      <c r="K161" s="22">
        <f>ROUND($H161*J161,2)</f>
        <v>0</v>
      </c>
      <c r="L161" s="22">
        <v>0</v>
      </c>
      <c r="M161" s="22">
        <f t="shared" si="142"/>
        <v>0</v>
      </c>
      <c r="N161" s="22">
        <v>66.239999999999995</v>
      </c>
      <c r="O161" s="22">
        <f t="shared" si="143"/>
        <v>3163.62</v>
      </c>
      <c r="P161" s="22">
        <f t="shared" si="144"/>
        <v>66.239999999999995</v>
      </c>
      <c r="Q161" s="22">
        <f t="shared" si="145"/>
        <v>3163.62</v>
      </c>
      <c r="R161" s="22">
        <f t="shared" si="146"/>
        <v>0</v>
      </c>
      <c r="S161" s="85">
        <f t="shared" si="147"/>
        <v>0</v>
      </c>
      <c r="T161">
        <v>0</v>
      </c>
    </row>
    <row r="162" spans="2:20" ht="24" x14ac:dyDescent="0.25">
      <c r="B162" s="72" t="s">
        <v>134</v>
      </c>
      <c r="C162" s="34" t="s">
        <v>417</v>
      </c>
      <c r="D162" s="35" t="s">
        <v>418</v>
      </c>
      <c r="E162" s="35" t="s">
        <v>419</v>
      </c>
      <c r="F162" s="36" t="s">
        <v>420</v>
      </c>
      <c r="G162" s="37">
        <v>800</v>
      </c>
      <c r="H162" s="22">
        <v>187.90799999999999</v>
      </c>
      <c r="I162" s="22">
        <f t="shared" si="141"/>
        <v>150326.39999999999</v>
      </c>
      <c r="J162" s="22"/>
      <c r="K162" s="37">
        <f>+J162*H162</f>
        <v>0</v>
      </c>
      <c r="L162" s="22">
        <v>0</v>
      </c>
      <c r="M162" s="22">
        <f t="shared" si="142"/>
        <v>0</v>
      </c>
      <c r="N162" s="22">
        <v>0</v>
      </c>
      <c r="O162" s="22">
        <f t="shared" si="143"/>
        <v>0</v>
      </c>
      <c r="P162" s="22">
        <f t="shared" si="144"/>
        <v>0</v>
      </c>
      <c r="Q162" s="22">
        <f t="shared" si="145"/>
        <v>0</v>
      </c>
      <c r="R162" s="22">
        <f t="shared" si="146"/>
        <v>800</v>
      </c>
      <c r="S162" s="85">
        <f t="shared" si="147"/>
        <v>150326.39999999999</v>
      </c>
      <c r="T162">
        <v>0</v>
      </c>
    </row>
    <row r="163" spans="2:20" ht="24" x14ac:dyDescent="0.25">
      <c r="B163" s="72" t="s">
        <v>23</v>
      </c>
      <c r="C163" s="34" t="s">
        <v>421</v>
      </c>
      <c r="D163" s="35" t="s">
        <v>422</v>
      </c>
      <c r="E163" s="35" t="s">
        <v>423</v>
      </c>
      <c r="F163" s="36" t="s">
        <v>43</v>
      </c>
      <c r="G163" s="37">
        <v>19</v>
      </c>
      <c r="H163" s="22">
        <v>580.28399999999999</v>
      </c>
      <c r="I163" s="22">
        <f t="shared" si="141"/>
        <v>11025.4</v>
      </c>
      <c r="J163" s="22"/>
      <c r="K163" s="37">
        <f>+J163*H163</f>
        <v>0</v>
      </c>
      <c r="L163" s="22">
        <v>0</v>
      </c>
      <c r="M163" s="22">
        <f t="shared" si="142"/>
        <v>0</v>
      </c>
      <c r="N163" s="22">
        <v>0</v>
      </c>
      <c r="O163" s="22">
        <f t="shared" si="143"/>
        <v>0</v>
      </c>
      <c r="P163" s="22">
        <f t="shared" si="144"/>
        <v>0</v>
      </c>
      <c r="Q163" s="22">
        <f t="shared" si="145"/>
        <v>0</v>
      </c>
      <c r="R163" s="22">
        <f t="shared" si="146"/>
        <v>19</v>
      </c>
      <c r="S163" s="85">
        <f t="shared" si="147"/>
        <v>11025.4</v>
      </c>
      <c r="T163">
        <v>0</v>
      </c>
    </row>
    <row r="164" spans="2:20" x14ac:dyDescent="0.25">
      <c r="B164" s="71"/>
      <c r="C164" s="30"/>
      <c r="D164" s="31" t="s">
        <v>424</v>
      </c>
      <c r="E164" s="31" t="s">
        <v>425</v>
      </c>
      <c r="F164" s="32"/>
      <c r="G164" s="33"/>
      <c r="H164" s="33"/>
      <c r="I164" s="33">
        <f>SUBTOTAL(9,I165)</f>
        <v>5603.33</v>
      </c>
      <c r="J164" s="33"/>
      <c r="K164" s="33">
        <f>SUBTOTAL(9,K165)</f>
        <v>0</v>
      </c>
      <c r="L164" s="33"/>
      <c r="M164" s="33">
        <f>SUBTOTAL(9,M165)</f>
        <v>5603.33</v>
      </c>
      <c r="N164" s="33"/>
      <c r="O164" s="33">
        <f>SUBTOTAL(9,O165)</f>
        <v>0</v>
      </c>
      <c r="P164" s="33"/>
      <c r="Q164" s="33">
        <f>SUBTOTAL(9,Q165)</f>
        <v>5603.33</v>
      </c>
      <c r="R164" s="33"/>
      <c r="S164" s="87">
        <f>SUBTOTAL(9,S165)</f>
        <v>0</v>
      </c>
      <c r="T164">
        <v>0</v>
      </c>
    </row>
    <row r="165" spans="2:20" ht="36" x14ac:dyDescent="0.25">
      <c r="B165" s="72" t="s">
        <v>134</v>
      </c>
      <c r="C165" s="34" t="s">
        <v>426</v>
      </c>
      <c r="D165" s="35" t="s">
        <v>427</v>
      </c>
      <c r="E165" s="35" t="s">
        <v>428</v>
      </c>
      <c r="F165" s="36" t="s">
        <v>122</v>
      </c>
      <c r="G165" s="37">
        <v>10.63</v>
      </c>
      <c r="H165" s="22">
        <v>527.12400000000002</v>
      </c>
      <c r="I165" s="22">
        <f>ROUND(G165*H165,2)</f>
        <v>5603.33</v>
      </c>
      <c r="J165" s="22"/>
      <c r="K165" s="22">
        <f>ROUND($H165*J165,2)</f>
        <v>0</v>
      </c>
      <c r="L165" s="22">
        <v>10.629999999999999</v>
      </c>
      <c r="M165" s="22">
        <f>ROUND($H165*L165,2)</f>
        <v>5603.33</v>
      </c>
      <c r="N165" s="22">
        <v>0</v>
      </c>
      <c r="O165" s="22">
        <f>ROUND($H165*N165,2)</f>
        <v>0</v>
      </c>
      <c r="P165" s="22">
        <f>J165+L165+N165</f>
        <v>10.629999999999999</v>
      </c>
      <c r="Q165" s="22">
        <f>+M165+K165+O165</f>
        <v>5603.33</v>
      </c>
      <c r="R165" s="22">
        <f>G165-P165</f>
        <v>0</v>
      </c>
      <c r="S165" s="85">
        <f>I165-Q165</f>
        <v>0</v>
      </c>
      <c r="T165">
        <v>0</v>
      </c>
    </row>
    <row r="166" spans="2:20" x14ac:dyDescent="0.25">
      <c r="B166" s="71"/>
      <c r="C166" s="30"/>
      <c r="D166" s="31" t="s">
        <v>429</v>
      </c>
      <c r="E166" s="31" t="s">
        <v>430</v>
      </c>
      <c r="F166" s="32"/>
      <c r="G166" s="33"/>
      <c r="H166" s="33"/>
      <c r="I166" s="33">
        <f>SUBTOTAL(9,I167:I175)</f>
        <v>114008.43000000001</v>
      </c>
      <c r="J166" s="33"/>
      <c r="K166" s="33"/>
      <c r="L166" s="33"/>
      <c r="M166" s="33"/>
      <c r="N166" s="33"/>
      <c r="O166" s="33"/>
      <c r="P166" s="33"/>
      <c r="Q166" s="33"/>
      <c r="R166" s="33"/>
      <c r="S166" s="87"/>
      <c r="T166">
        <v>0</v>
      </c>
    </row>
    <row r="167" spans="2:20" x14ac:dyDescent="0.25">
      <c r="B167" s="71"/>
      <c r="C167" s="30"/>
      <c r="D167" s="31" t="s">
        <v>431</v>
      </c>
      <c r="E167" s="31" t="s">
        <v>432</v>
      </c>
      <c r="F167" s="32"/>
      <c r="G167" s="33"/>
      <c r="H167" s="33"/>
      <c r="I167" s="33">
        <f>SUBTOTAL(9,I168:I171)</f>
        <v>85098.9</v>
      </c>
      <c r="J167" s="33"/>
      <c r="K167" s="33"/>
      <c r="L167" s="33"/>
      <c r="M167" s="33"/>
      <c r="N167" s="33"/>
      <c r="O167" s="33"/>
      <c r="P167" s="33"/>
      <c r="Q167" s="33"/>
      <c r="R167" s="33"/>
      <c r="S167" s="87"/>
      <c r="T167">
        <v>0</v>
      </c>
    </row>
    <row r="168" spans="2:20" x14ac:dyDescent="0.25">
      <c r="B168" s="71"/>
      <c r="C168" s="30"/>
      <c r="D168" s="31" t="s">
        <v>433</v>
      </c>
      <c r="E168" s="31" t="s">
        <v>434</v>
      </c>
      <c r="F168" s="32"/>
      <c r="G168" s="33"/>
      <c r="H168" s="33"/>
      <c r="I168" s="33">
        <f>SUBTOTAL(9,I169:I171)</f>
        <v>85098.9</v>
      </c>
      <c r="J168" s="33"/>
      <c r="K168" s="33">
        <f>SUBTOTAL(9,K169:K171)</f>
        <v>794.44511999999997</v>
      </c>
      <c r="L168" s="33"/>
      <c r="M168" s="33">
        <f>SUBTOTAL(9,M169:M171)</f>
        <v>0</v>
      </c>
      <c r="N168" s="33"/>
      <c r="O168" s="33">
        <f>SUBTOTAL(9,O169:O171)</f>
        <v>65728.86</v>
      </c>
      <c r="P168" s="33"/>
      <c r="Q168" s="33">
        <f>SUBTOTAL(9,Q169:Q171)</f>
        <v>66523.30511999999</v>
      </c>
      <c r="R168" s="33"/>
      <c r="S168" s="87">
        <f>SUBTOTAL(9,S169:S171)</f>
        <v>18575.594880000001</v>
      </c>
      <c r="T168">
        <v>0</v>
      </c>
    </row>
    <row r="169" spans="2:20" ht="24" x14ac:dyDescent="0.25">
      <c r="B169" s="69" t="s">
        <v>39</v>
      </c>
      <c r="C169" s="34" t="s">
        <v>435</v>
      </c>
      <c r="D169" s="35" t="s">
        <v>436</v>
      </c>
      <c r="E169" s="35" t="s">
        <v>437</v>
      </c>
      <c r="F169" s="36" t="s">
        <v>47</v>
      </c>
      <c r="G169" s="37">
        <v>43.96</v>
      </c>
      <c r="H169" s="22">
        <v>18.071999999999999</v>
      </c>
      <c r="I169" s="22">
        <f t="shared" ref="I169:I171" si="148">ROUND(G169*H169,2)</f>
        <v>794.45</v>
      </c>
      <c r="J169" s="22">
        <v>43.96</v>
      </c>
      <c r="K169" s="37">
        <f>+J169*H169</f>
        <v>794.44511999999997</v>
      </c>
      <c r="L169" s="22"/>
      <c r="M169" s="22">
        <f t="shared" ref="M169:M171" si="149">ROUND($H169*L169,2)</f>
        <v>0</v>
      </c>
      <c r="N169" s="22">
        <v>0</v>
      </c>
      <c r="O169" s="22">
        <f t="shared" ref="O169:O171" si="150">ROUND($H169*N169,2)</f>
        <v>0</v>
      </c>
      <c r="P169" s="22">
        <f t="shared" ref="P169:P171" si="151">J169+L169+N169</f>
        <v>43.96</v>
      </c>
      <c r="Q169" s="22">
        <f t="shared" ref="Q169:Q171" si="152">+M169+K169+O169</f>
        <v>794.44511999999997</v>
      </c>
      <c r="R169" s="22">
        <f t="shared" ref="R169:R171" si="153">G169-P169</f>
        <v>0</v>
      </c>
      <c r="S169" s="85">
        <f t="shared" ref="S169:S171" si="154">I169-Q169</f>
        <v>4.8800000000710497E-3</v>
      </c>
      <c r="T169">
        <v>0</v>
      </c>
    </row>
    <row r="170" spans="2:20" ht="24" x14ac:dyDescent="0.25">
      <c r="B170" s="69" t="s">
        <v>39</v>
      </c>
      <c r="C170" s="34" t="s">
        <v>438</v>
      </c>
      <c r="D170" s="35" t="s">
        <v>439</v>
      </c>
      <c r="E170" s="35" t="s">
        <v>440</v>
      </c>
      <c r="F170" s="36" t="s">
        <v>47</v>
      </c>
      <c r="G170" s="37">
        <v>2123.11</v>
      </c>
      <c r="H170" s="22">
        <v>35.904000000000003</v>
      </c>
      <c r="I170" s="22">
        <f t="shared" si="148"/>
        <v>76228.14</v>
      </c>
      <c r="J170" s="22"/>
      <c r="K170" s="37">
        <f>+J170*H170</f>
        <v>0</v>
      </c>
      <c r="L170" s="22">
        <v>0</v>
      </c>
      <c r="M170" s="22">
        <f t="shared" si="149"/>
        <v>0</v>
      </c>
      <c r="N170" s="22">
        <v>1644.9876999999994</v>
      </c>
      <c r="O170" s="22">
        <f t="shared" si="150"/>
        <v>59061.64</v>
      </c>
      <c r="P170" s="22">
        <f t="shared" si="151"/>
        <v>1644.9876999999994</v>
      </c>
      <c r="Q170" s="22">
        <f t="shared" si="152"/>
        <v>59061.64</v>
      </c>
      <c r="R170" s="22">
        <f t="shared" si="153"/>
        <v>478.12230000000068</v>
      </c>
      <c r="S170" s="85">
        <f t="shared" si="154"/>
        <v>17166.5</v>
      </c>
      <c r="T170">
        <v>0</v>
      </c>
    </row>
    <row r="171" spans="2:20" ht="24" x14ac:dyDescent="0.25">
      <c r="B171" s="72" t="s">
        <v>134</v>
      </c>
      <c r="C171" s="34" t="s">
        <v>441</v>
      </c>
      <c r="D171" s="35" t="s">
        <v>442</v>
      </c>
      <c r="E171" s="35" t="s">
        <v>443</v>
      </c>
      <c r="F171" s="36" t="s">
        <v>47</v>
      </c>
      <c r="G171" s="37">
        <v>2123.11</v>
      </c>
      <c r="H171" s="22">
        <v>3.8039999999999998</v>
      </c>
      <c r="I171" s="22">
        <f t="shared" si="148"/>
        <v>8076.31</v>
      </c>
      <c r="J171" s="22"/>
      <c r="K171" s="37">
        <f>+J171*H171</f>
        <v>0</v>
      </c>
      <c r="L171" s="22">
        <v>0</v>
      </c>
      <c r="M171" s="22">
        <f t="shared" si="149"/>
        <v>0</v>
      </c>
      <c r="N171" s="22">
        <v>1752.6863999999996</v>
      </c>
      <c r="O171" s="22">
        <f t="shared" si="150"/>
        <v>6667.22</v>
      </c>
      <c r="P171" s="22">
        <f t="shared" si="151"/>
        <v>1752.6863999999996</v>
      </c>
      <c r="Q171" s="22">
        <f t="shared" si="152"/>
        <v>6667.22</v>
      </c>
      <c r="R171" s="22">
        <f t="shared" si="153"/>
        <v>370.42360000000053</v>
      </c>
      <c r="S171" s="85">
        <f t="shared" si="154"/>
        <v>1409.0900000000001</v>
      </c>
      <c r="T171">
        <v>0</v>
      </c>
    </row>
    <row r="172" spans="2:20" x14ac:dyDescent="0.25">
      <c r="B172" s="71"/>
      <c r="C172" s="30"/>
      <c r="D172" s="31" t="s">
        <v>444</v>
      </c>
      <c r="E172" s="31" t="s">
        <v>445</v>
      </c>
      <c r="F172" s="32"/>
      <c r="G172" s="33"/>
      <c r="H172" s="33"/>
      <c r="I172" s="33">
        <f>SUBTOTAL(9,I173:I175)</f>
        <v>28909.53</v>
      </c>
      <c r="J172" s="33"/>
      <c r="K172" s="33">
        <f>SUBTOTAL(9,K173:K175)</f>
        <v>0</v>
      </c>
      <c r="L172" s="33"/>
      <c r="M172" s="33">
        <f>SUBTOTAL(9,M173:M175)</f>
        <v>0</v>
      </c>
      <c r="N172" s="33"/>
      <c r="O172" s="33">
        <f>SUBTOTAL(9,O173:O175)</f>
        <v>26895.68</v>
      </c>
      <c r="P172" s="33"/>
      <c r="Q172" s="33">
        <f>SUBTOTAL(9,Q173:Q175)</f>
        <v>26895.68</v>
      </c>
      <c r="R172" s="33"/>
      <c r="S172" s="87">
        <f>SUBTOTAL(9,S173:S175)</f>
        <v>2013.8499999999997</v>
      </c>
      <c r="T172">
        <v>0</v>
      </c>
    </row>
    <row r="173" spans="2:20" ht="24" x14ac:dyDescent="0.25">
      <c r="B173" s="72" t="s">
        <v>23</v>
      </c>
      <c r="C173" s="34" t="s">
        <v>446</v>
      </c>
      <c r="D173" s="35" t="s">
        <v>447</v>
      </c>
      <c r="E173" s="35" t="s">
        <v>448</v>
      </c>
      <c r="F173" s="36" t="s">
        <v>449</v>
      </c>
      <c r="G173" s="37">
        <v>51.57</v>
      </c>
      <c r="H173" s="22">
        <v>30.552000000000003</v>
      </c>
      <c r="I173" s="22">
        <f t="shared" ref="I173:I175" si="155">ROUND(G173*H173,2)</f>
        <v>1575.57</v>
      </c>
      <c r="J173" s="22"/>
      <c r="K173" s="37">
        <f>+J173*H173</f>
        <v>0</v>
      </c>
      <c r="L173" s="22">
        <v>0</v>
      </c>
      <c r="M173" s="22">
        <f t="shared" ref="M173:M175" si="156">ROUND($H173*L173,2)</f>
        <v>0</v>
      </c>
      <c r="N173" s="22">
        <v>0</v>
      </c>
      <c r="O173" s="22">
        <f t="shared" ref="O173:O175" si="157">ROUND($H173*N173,2)</f>
        <v>0</v>
      </c>
      <c r="P173" s="22">
        <f t="shared" ref="P173:P175" si="158">J173+L173+N173</f>
        <v>0</v>
      </c>
      <c r="Q173" s="22">
        <f t="shared" ref="Q173:Q175" si="159">+M173+K173+O173</f>
        <v>0</v>
      </c>
      <c r="R173" s="22">
        <f t="shared" ref="R173:R175" si="160">G173-P173</f>
        <v>51.57</v>
      </c>
      <c r="S173" s="85">
        <f t="shared" ref="S173:S175" si="161">I173-Q173</f>
        <v>1575.57</v>
      </c>
      <c r="T173">
        <v>0</v>
      </c>
    </row>
    <row r="174" spans="2:20" ht="24" x14ac:dyDescent="0.25">
      <c r="B174" s="72" t="s">
        <v>134</v>
      </c>
      <c r="C174" s="34" t="s">
        <v>450</v>
      </c>
      <c r="D174" s="35" t="s">
        <v>451</v>
      </c>
      <c r="E174" s="35" t="s">
        <v>452</v>
      </c>
      <c r="F174" s="36" t="s">
        <v>47</v>
      </c>
      <c r="G174" s="37">
        <v>1047.76</v>
      </c>
      <c r="H174" s="22">
        <v>4.5119999999999996</v>
      </c>
      <c r="I174" s="22">
        <f t="shared" si="155"/>
        <v>4727.49</v>
      </c>
      <c r="J174" s="22"/>
      <c r="K174" s="37">
        <f>+J174*H174</f>
        <v>0</v>
      </c>
      <c r="L174" s="22">
        <v>0</v>
      </c>
      <c r="M174" s="22">
        <f t="shared" si="156"/>
        <v>0</v>
      </c>
      <c r="N174" s="22">
        <v>1030.9600000000003</v>
      </c>
      <c r="O174" s="22">
        <f t="shared" si="157"/>
        <v>4651.6899999999996</v>
      </c>
      <c r="P174" s="22">
        <f t="shared" si="158"/>
        <v>1030.9600000000003</v>
      </c>
      <c r="Q174" s="22">
        <f t="shared" si="159"/>
        <v>4651.6899999999996</v>
      </c>
      <c r="R174" s="22">
        <f t="shared" si="160"/>
        <v>16.799999999999727</v>
      </c>
      <c r="S174" s="85">
        <f t="shared" si="161"/>
        <v>75.800000000000182</v>
      </c>
      <c r="T174">
        <v>0</v>
      </c>
    </row>
    <row r="175" spans="2:20" ht="24" x14ac:dyDescent="0.25">
      <c r="B175" s="72" t="s">
        <v>134</v>
      </c>
      <c r="C175" s="34" t="s">
        <v>453</v>
      </c>
      <c r="D175" s="35" t="s">
        <v>454</v>
      </c>
      <c r="E175" s="35" t="s">
        <v>455</v>
      </c>
      <c r="F175" s="36" t="s">
        <v>47</v>
      </c>
      <c r="G175" s="37">
        <v>1047.76</v>
      </c>
      <c r="H175" s="22">
        <v>21.576000000000001</v>
      </c>
      <c r="I175" s="22">
        <f t="shared" si="155"/>
        <v>22606.47</v>
      </c>
      <c r="J175" s="22"/>
      <c r="K175" s="37">
        <f>+J175*H175</f>
        <v>0</v>
      </c>
      <c r="L175" s="22">
        <v>0</v>
      </c>
      <c r="M175" s="22">
        <f t="shared" si="156"/>
        <v>0</v>
      </c>
      <c r="N175" s="22">
        <v>1030.9600000000003</v>
      </c>
      <c r="O175" s="22">
        <f t="shared" si="157"/>
        <v>22243.99</v>
      </c>
      <c r="P175" s="22">
        <f t="shared" si="158"/>
        <v>1030.9600000000003</v>
      </c>
      <c r="Q175" s="22">
        <f t="shared" si="159"/>
        <v>22243.99</v>
      </c>
      <c r="R175" s="22">
        <f t="shared" si="160"/>
        <v>16.799999999999727</v>
      </c>
      <c r="S175" s="85">
        <f t="shared" si="161"/>
        <v>362.47999999999956</v>
      </c>
      <c r="T175">
        <v>0</v>
      </c>
    </row>
    <row r="176" spans="2:20" x14ac:dyDescent="0.25">
      <c r="B176" s="71"/>
      <c r="C176" s="30"/>
      <c r="D176" s="31" t="s">
        <v>456</v>
      </c>
      <c r="E176" s="31" t="s">
        <v>457</v>
      </c>
      <c r="F176" s="32"/>
      <c r="G176" s="33"/>
      <c r="H176" s="33"/>
      <c r="I176" s="33">
        <f>SUBTOTAL(9,I177:I185)</f>
        <v>34.75</v>
      </c>
      <c r="J176" s="33"/>
      <c r="K176" s="33">
        <f>SUBTOTAL(9,K177:K185)</f>
        <v>0</v>
      </c>
      <c r="L176" s="33"/>
      <c r="M176" s="33">
        <f>SUBTOTAL(9,M177:M185)</f>
        <v>0</v>
      </c>
      <c r="N176" s="33"/>
      <c r="O176" s="33">
        <f>SUBTOTAL(9,O177:O185)</f>
        <v>0</v>
      </c>
      <c r="P176" s="33"/>
      <c r="Q176" s="33">
        <f>SUBTOTAL(9,Q177:Q185)</f>
        <v>0</v>
      </c>
      <c r="R176" s="33"/>
      <c r="S176" s="33">
        <f>SUBTOTAL(9,S177:S185)</f>
        <v>34.75</v>
      </c>
      <c r="T176">
        <v>0</v>
      </c>
    </row>
    <row r="177" spans="2:20" ht="24" x14ac:dyDescent="0.25">
      <c r="B177" s="69" t="s">
        <v>39</v>
      </c>
      <c r="C177" s="34" t="s">
        <v>458</v>
      </c>
      <c r="D177" s="35" t="s">
        <v>459</v>
      </c>
      <c r="E177" s="35" t="s">
        <v>460</v>
      </c>
      <c r="F177" s="36" t="s">
        <v>47</v>
      </c>
      <c r="G177" s="37">
        <v>1</v>
      </c>
      <c r="H177" s="22">
        <v>34.752000000000002</v>
      </c>
      <c r="I177" s="22">
        <f>ROUND(G177*H177,2)</f>
        <v>34.75</v>
      </c>
      <c r="J177" s="22"/>
      <c r="K177" s="22">
        <f>ROUND($H177*J177,2)</f>
        <v>0</v>
      </c>
      <c r="L177" s="22">
        <v>0</v>
      </c>
      <c r="M177" s="22">
        <f>ROUND($H177*L177,2)</f>
        <v>0</v>
      </c>
      <c r="N177" s="22"/>
      <c r="O177" s="22">
        <f>ROUND($H177*N177,2)</f>
        <v>0</v>
      </c>
      <c r="P177" s="22">
        <f>J177+L177+N177</f>
        <v>0</v>
      </c>
      <c r="Q177" s="22">
        <f>+M177+K177+O177</f>
        <v>0</v>
      </c>
      <c r="R177" s="22">
        <f>G177-P177</f>
        <v>1</v>
      </c>
      <c r="S177" s="85">
        <f>I177-Q177</f>
        <v>34.75</v>
      </c>
      <c r="T177">
        <v>0</v>
      </c>
    </row>
    <row r="178" spans="2:20" ht="24" x14ac:dyDescent="0.25">
      <c r="B178" s="69" t="s">
        <v>1569</v>
      </c>
      <c r="C178" s="34" t="s">
        <v>1570</v>
      </c>
      <c r="D178" s="35" t="s">
        <v>1571</v>
      </c>
      <c r="E178" s="35" t="s">
        <v>1572</v>
      </c>
      <c r="F178" s="36" t="s">
        <v>43</v>
      </c>
      <c r="G178" s="37"/>
      <c r="H178" s="22">
        <v>884.27048000000002</v>
      </c>
      <c r="I178" s="22">
        <f t="shared" ref="I178:I185" si="162">ROUND(G178*H178,2)</f>
        <v>0</v>
      </c>
      <c r="J178" s="22"/>
      <c r="K178" s="22">
        <f t="shared" ref="K178:K185" si="163">ROUND($H178*J178,2)</f>
        <v>0</v>
      </c>
      <c r="L178" s="22">
        <v>0</v>
      </c>
      <c r="M178" s="22">
        <f t="shared" ref="M178:M185" si="164">ROUND($H178*L178,2)</f>
        <v>0</v>
      </c>
      <c r="N178" s="22"/>
      <c r="O178" s="22">
        <f t="shared" ref="O178:O185" si="165">ROUND($H178*N178,2)</f>
        <v>0</v>
      </c>
      <c r="P178" s="22">
        <f t="shared" ref="P178:P185" si="166">J178+L178+N178</f>
        <v>0</v>
      </c>
      <c r="Q178" s="22">
        <f t="shared" ref="Q178:Q185" si="167">+M178+K178+O178</f>
        <v>0</v>
      </c>
      <c r="R178" s="22">
        <f t="shared" ref="R178:R185" si="168">G178-P178</f>
        <v>0</v>
      </c>
      <c r="S178" s="85">
        <f t="shared" ref="S178:S185" si="169">I178-Q178</f>
        <v>0</v>
      </c>
    </row>
    <row r="179" spans="2:20" ht="24" x14ac:dyDescent="0.25">
      <c r="B179" s="69" t="s">
        <v>1569</v>
      </c>
      <c r="C179" s="34" t="s">
        <v>1573</v>
      </c>
      <c r="D179" s="35" t="s">
        <v>1574</v>
      </c>
      <c r="E179" s="35" t="s">
        <v>1575</v>
      </c>
      <c r="F179" s="36" t="s">
        <v>43</v>
      </c>
      <c r="G179" s="37"/>
      <c r="H179" s="22">
        <v>802.57602799999995</v>
      </c>
      <c r="I179" s="22">
        <f t="shared" si="162"/>
        <v>0</v>
      </c>
      <c r="J179" s="22"/>
      <c r="K179" s="22">
        <f t="shared" si="163"/>
        <v>0</v>
      </c>
      <c r="L179" s="22">
        <v>0</v>
      </c>
      <c r="M179" s="22">
        <f t="shared" si="164"/>
        <v>0</v>
      </c>
      <c r="N179" s="22"/>
      <c r="O179" s="22">
        <f t="shared" si="165"/>
        <v>0</v>
      </c>
      <c r="P179" s="22">
        <f t="shared" si="166"/>
        <v>0</v>
      </c>
      <c r="Q179" s="22">
        <f t="shared" si="167"/>
        <v>0</v>
      </c>
      <c r="R179" s="22">
        <f t="shared" si="168"/>
        <v>0</v>
      </c>
      <c r="S179" s="85">
        <f t="shared" si="169"/>
        <v>0</v>
      </c>
    </row>
    <row r="180" spans="2:20" ht="24" x14ac:dyDescent="0.25">
      <c r="B180" s="69" t="s">
        <v>1569</v>
      </c>
      <c r="C180" s="34" t="s">
        <v>1576</v>
      </c>
      <c r="D180" s="35" t="s">
        <v>1577</v>
      </c>
      <c r="E180" s="35" t="s">
        <v>1578</v>
      </c>
      <c r="F180" s="36" t="s">
        <v>43</v>
      </c>
      <c r="G180" s="37"/>
      <c r="H180" s="22">
        <v>823.94208400000002</v>
      </c>
      <c r="I180" s="22">
        <f t="shared" si="162"/>
        <v>0</v>
      </c>
      <c r="J180" s="22"/>
      <c r="K180" s="22">
        <f t="shared" si="163"/>
        <v>0</v>
      </c>
      <c r="L180" s="22">
        <v>0</v>
      </c>
      <c r="M180" s="22">
        <f t="shared" si="164"/>
        <v>0</v>
      </c>
      <c r="N180" s="22"/>
      <c r="O180" s="22">
        <f t="shared" si="165"/>
        <v>0</v>
      </c>
      <c r="P180" s="22">
        <f t="shared" si="166"/>
        <v>0</v>
      </c>
      <c r="Q180" s="22">
        <f t="shared" si="167"/>
        <v>0</v>
      </c>
      <c r="R180" s="22">
        <f t="shared" si="168"/>
        <v>0</v>
      </c>
      <c r="S180" s="85">
        <f t="shared" si="169"/>
        <v>0</v>
      </c>
    </row>
    <row r="181" spans="2:20" ht="24" x14ac:dyDescent="0.25">
      <c r="B181" s="69" t="s">
        <v>1569</v>
      </c>
      <c r="C181" s="34" t="s">
        <v>1579</v>
      </c>
      <c r="D181" s="35" t="s">
        <v>1580</v>
      </c>
      <c r="E181" s="35" t="s">
        <v>1581</v>
      </c>
      <c r="F181" s="36" t="s">
        <v>43</v>
      </c>
      <c r="G181" s="37"/>
      <c r="H181" s="22">
        <v>939.81740800000011</v>
      </c>
      <c r="I181" s="22">
        <f t="shared" si="162"/>
        <v>0</v>
      </c>
      <c r="J181" s="22"/>
      <c r="K181" s="22">
        <f t="shared" si="163"/>
        <v>0</v>
      </c>
      <c r="L181" s="22">
        <v>0</v>
      </c>
      <c r="M181" s="22">
        <f t="shared" si="164"/>
        <v>0</v>
      </c>
      <c r="N181" s="22"/>
      <c r="O181" s="22">
        <f t="shared" si="165"/>
        <v>0</v>
      </c>
      <c r="P181" s="22">
        <f t="shared" si="166"/>
        <v>0</v>
      </c>
      <c r="Q181" s="22">
        <f t="shared" si="167"/>
        <v>0</v>
      </c>
      <c r="R181" s="22">
        <f t="shared" si="168"/>
        <v>0</v>
      </c>
      <c r="S181" s="85">
        <f t="shared" si="169"/>
        <v>0</v>
      </c>
    </row>
    <row r="182" spans="2:20" ht="24" x14ac:dyDescent="0.25">
      <c r="B182" s="69" t="s">
        <v>1569</v>
      </c>
      <c r="C182" s="34" t="s">
        <v>1582</v>
      </c>
      <c r="D182" s="35" t="s">
        <v>1583</v>
      </c>
      <c r="E182" s="35" t="s">
        <v>1584</v>
      </c>
      <c r="F182" s="36" t="s">
        <v>43</v>
      </c>
      <c r="G182" s="37"/>
      <c r="H182" s="22">
        <v>968.72300800000005</v>
      </c>
      <c r="I182" s="22">
        <f t="shared" si="162"/>
        <v>0</v>
      </c>
      <c r="J182" s="22"/>
      <c r="K182" s="22">
        <f t="shared" si="163"/>
        <v>0</v>
      </c>
      <c r="L182" s="22">
        <v>0</v>
      </c>
      <c r="M182" s="22">
        <f t="shared" si="164"/>
        <v>0</v>
      </c>
      <c r="N182" s="22"/>
      <c r="O182" s="22">
        <f t="shared" si="165"/>
        <v>0</v>
      </c>
      <c r="P182" s="22">
        <f t="shared" si="166"/>
        <v>0</v>
      </c>
      <c r="Q182" s="22">
        <f t="shared" si="167"/>
        <v>0</v>
      </c>
      <c r="R182" s="22">
        <f t="shared" si="168"/>
        <v>0</v>
      </c>
      <c r="S182" s="85">
        <f t="shared" si="169"/>
        <v>0</v>
      </c>
    </row>
    <row r="183" spans="2:20" ht="36" x14ac:dyDescent="0.25">
      <c r="B183" s="69" t="s">
        <v>23</v>
      </c>
      <c r="C183" s="34" t="s">
        <v>1585</v>
      </c>
      <c r="D183" s="35" t="s">
        <v>1586</v>
      </c>
      <c r="E183" s="35" t="s">
        <v>1587</v>
      </c>
      <c r="F183" s="36" t="s">
        <v>75</v>
      </c>
      <c r="G183" s="37"/>
      <c r="H183" s="22">
        <v>499.38400000000001</v>
      </c>
      <c r="I183" s="22">
        <f t="shared" si="162"/>
        <v>0</v>
      </c>
      <c r="J183" s="22"/>
      <c r="K183" s="22">
        <f t="shared" si="163"/>
        <v>0</v>
      </c>
      <c r="L183" s="22">
        <v>0</v>
      </c>
      <c r="M183" s="22">
        <f t="shared" si="164"/>
        <v>0</v>
      </c>
      <c r="N183" s="22"/>
      <c r="O183" s="22">
        <f t="shared" si="165"/>
        <v>0</v>
      </c>
      <c r="P183" s="22">
        <f t="shared" si="166"/>
        <v>0</v>
      </c>
      <c r="Q183" s="22">
        <f t="shared" si="167"/>
        <v>0</v>
      </c>
      <c r="R183" s="22">
        <f t="shared" si="168"/>
        <v>0</v>
      </c>
      <c r="S183" s="85">
        <f t="shared" si="169"/>
        <v>0</v>
      </c>
    </row>
    <row r="184" spans="2:20" ht="24" x14ac:dyDescent="0.25">
      <c r="B184" s="69" t="s">
        <v>23</v>
      </c>
      <c r="C184" s="34" t="s">
        <v>1588</v>
      </c>
      <c r="D184" s="35" t="s">
        <v>1589</v>
      </c>
      <c r="E184" s="35" t="s">
        <v>1590</v>
      </c>
      <c r="F184" s="36" t="s">
        <v>75</v>
      </c>
      <c r="G184" s="37"/>
      <c r="H184" s="22">
        <v>337.23</v>
      </c>
      <c r="I184" s="22">
        <f t="shared" si="162"/>
        <v>0</v>
      </c>
      <c r="J184" s="22"/>
      <c r="K184" s="22">
        <f t="shared" si="163"/>
        <v>0</v>
      </c>
      <c r="L184" s="22">
        <v>0</v>
      </c>
      <c r="M184" s="22">
        <f t="shared" si="164"/>
        <v>0</v>
      </c>
      <c r="N184" s="22"/>
      <c r="O184" s="22">
        <f t="shared" si="165"/>
        <v>0</v>
      </c>
      <c r="P184" s="22">
        <f t="shared" si="166"/>
        <v>0</v>
      </c>
      <c r="Q184" s="22">
        <f t="shared" si="167"/>
        <v>0</v>
      </c>
      <c r="R184" s="22">
        <f t="shared" si="168"/>
        <v>0</v>
      </c>
      <c r="S184" s="85">
        <f t="shared" si="169"/>
        <v>0</v>
      </c>
    </row>
    <row r="185" spans="2:20" ht="48" x14ac:dyDescent="0.25">
      <c r="B185" s="69" t="s">
        <v>23</v>
      </c>
      <c r="C185" s="34" t="s">
        <v>1591</v>
      </c>
      <c r="D185" s="35" t="s">
        <v>1592</v>
      </c>
      <c r="E185" s="35" t="s">
        <v>1593</v>
      </c>
      <c r="F185" s="36" t="s">
        <v>75</v>
      </c>
      <c r="G185" s="37"/>
      <c r="H185" s="22">
        <v>334.02300000000002</v>
      </c>
      <c r="I185" s="22">
        <f t="shared" si="162"/>
        <v>0</v>
      </c>
      <c r="J185" s="22"/>
      <c r="K185" s="22">
        <f t="shared" si="163"/>
        <v>0</v>
      </c>
      <c r="L185" s="22">
        <v>0</v>
      </c>
      <c r="M185" s="22">
        <f t="shared" si="164"/>
        <v>0</v>
      </c>
      <c r="N185" s="22"/>
      <c r="O185" s="22">
        <f t="shared" si="165"/>
        <v>0</v>
      </c>
      <c r="P185" s="22">
        <f t="shared" si="166"/>
        <v>0</v>
      </c>
      <c r="Q185" s="22">
        <f t="shared" si="167"/>
        <v>0</v>
      </c>
      <c r="R185" s="22">
        <f t="shared" si="168"/>
        <v>0</v>
      </c>
      <c r="S185" s="85">
        <f t="shared" si="169"/>
        <v>0</v>
      </c>
    </row>
    <row r="186" spans="2:20" x14ac:dyDescent="0.25">
      <c r="B186" s="71"/>
      <c r="C186" s="30"/>
      <c r="D186" s="31" t="s">
        <v>461</v>
      </c>
      <c r="E186" s="31" t="s">
        <v>462</v>
      </c>
      <c r="F186" s="32"/>
      <c r="G186" s="33"/>
      <c r="H186" s="33"/>
      <c r="I186" s="33">
        <f>SUBTOTAL(9,I187)</f>
        <v>576.58000000000004</v>
      </c>
      <c r="J186" s="33"/>
      <c r="K186" s="33">
        <f>SUBTOTAL(9,K187)</f>
        <v>0</v>
      </c>
      <c r="L186" s="33"/>
      <c r="M186" s="33">
        <f>SUBTOTAL(9,M187)</f>
        <v>0</v>
      </c>
      <c r="N186" s="33"/>
      <c r="O186" s="33">
        <f>SUBTOTAL(9,O187)</f>
        <v>0</v>
      </c>
      <c r="P186" s="33"/>
      <c r="Q186" s="33">
        <f>SUBTOTAL(9,Q187)</f>
        <v>0</v>
      </c>
      <c r="R186" s="33"/>
      <c r="S186" s="87">
        <f>SUBTOTAL(9,S187)</f>
        <v>576.58000000000004</v>
      </c>
      <c r="T186">
        <v>0</v>
      </c>
    </row>
    <row r="187" spans="2:20" x14ac:dyDescent="0.25">
      <c r="B187" s="69" t="s">
        <v>39</v>
      </c>
      <c r="C187" s="34" t="s">
        <v>463</v>
      </c>
      <c r="D187" s="35" t="s">
        <v>464</v>
      </c>
      <c r="E187" s="35" t="s">
        <v>465</v>
      </c>
      <c r="F187" s="36" t="s">
        <v>47</v>
      </c>
      <c r="G187" s="37">
        <v>9.24</v>
      </c>
      <c r="H187" s="22">
        <v>62.4</v>
      </c>
      <c r="I187" s="22">
        <f>ROUND(G187*H187,2)</f>
        <v>576.58000000000004</v>
      </c>
      <c r="J187" s="22"/>
      <c r="K187" s="22">
        <f>ROUND($H187*J187,2)</f>
        <v>0</v>
      </c>
      <c r="L187" s="22">
        <v>0</v>
      </c>
      <c r="M187" s="22">
        <f>ROUND($H187*L187,2)</f>
        <v>0</v>
      </c>
      <c r="N187" s="22">
        <v>0</v>
      </c>
      <c r="O187" s="22">
        <f>ROUND($H187*N187,2)</f>
        <v>0</v>
      </c>
      <c r="P187" s="22">
        <f>J187+L187+N187</f>
        <v>0</v>
      </c>
      <c r="Q187" s="22">
        <f>+M187+K187+O187</f>
        <v>0</v>
      </c>
      <c r="R187" s="22">
        <f>G187-P187</f>
        <v>9.24</v>
      </c>
      <c r="S187" s="85">
        <f>I187-Q187</f>
        <v>576.58000000000004</v>
      </c>
      <c r="T187">
        <v>0</v>
      </c>
    </row>
    <row r="188" spans="2:20" x14ac:dyDescent="0.25">
      <c r="B188" s="71"/>
      <c r="C188" s="30"/>
      <c r="D188" s="31" t="s">
        <v>466</v>
      </c>
      <c r="E188" s="31" t="s">
        <v>467</v>
      </c>
      <c r="F188" s="32"/>
      <c r="G188" s="33"/>
      <c r="H188" s="33"/>
      <c r="I188" s="33">
        <f>SUBTOTAL(9,I189:I190)</f>
        <v>2623.87</v>
      </c>
      <c r="J188" s="33"/>
      <c r="K188" s="33">
        <f>SUBTOTAL(9,K189:K190)</f>
        <v>0</v>
      </c>
      <c r="L188" s="33"/>
      <c r="M188" s="33">
        <f>SUBTOTAL(9,M189:M190)</f>
        <v>0</v>
      </c>
      <c r="N188" s="33"/>
      <c r="O188" s="33">
        <f>SUBTOTAL(9,O189:O190)</f>
        <v>0</v>
      </c>
      <c r="P188" s="33"/>
      <c r="Q188" s="33">
        <f>SUBTOTAL(9,Q189:Q190)</f>
        <v>0</v>
      </c>
      <c r="R188" s="33"/>
      <c r="S188" s="87">
        <f>SUBTOTAL(9,S189:S190)</f>
        <v>2623.87</v>
      </c>
      <c r="T188">
        <v>0</v>
      </c>
    </row>
    <row r="189" spans="2:20" ht="24" x14ac:dyDescent="0.25">
      <c r="B189" s="72" t="s">
        <v>23</v>
      </c>
      <c r="C189" s="34" t="s">
        <v>468</v>
      </c>
      <c r="D189" s="35" t="s">
        <v>469</v>
      </c>
      <c r="E189" s="35" t="s">
        <v>470</v>
      </c>
      <c r="F189" s="36" t="s">
        <v>449</v>
      </c>
      <c r="G189" s="37">
        <v>32.94</v>
      </c>
      <c r="H189" s="22">
        <v>22.74</v>
      </c>
      <c r="I189" s="22">
        <f t="shared" ref="I189:I190" si="170">ROUND(G189*H189,2)</f>
        <v>749.06</v>
      </c>
      <c r="J189" s="22"/>
      <c r="K189" s="22">
        <f t="shared" ref="K189:K190" si="171">ROUND($H189*J189,2)</f>
        <v>0</v>
      </c>
      <c r="L189" s="22">
        <v>0</v>
      </c>
      <c r="M189" s="22">
        <f t="shared" ref="M189:M190" si="172">ROUND($H189*L189,2)</f>
        <v>0</v>
      </c>
      <c r="N189" s="22">
        <v>0</v>
      </c>
      <c r="O189" s="22">
        <f t="shared" ref="O189:O190" si="173">ROUND($H189*N189,2)</f>
        <v>0</v>
      </c>
      <c r="P189" s="22">
        <f t="shared" ref="P189:P190" si="174">J189+L189+N189</f>
        <v>0</v>
      </c>
      <c r="Q189" s="22">
        <f t="shared" ref="Q189:Q190" si="175">+M189+K189+O189</f>
        <v>0</v>
      </c>
      <c r="R189" s="22">
        <f t="shared" ref="R189:R190" si="176">G189-P189</f>
        <v>32.94</v>
      </c>
      <c r="S189" s="85">
        <f t="shared" ref="S189:S190" si="177">I189-Q189</f>
        <v>749.06</v>
      </c>
      <c r="T189">
        <v>0</v>
      </c>
    </row>
    <row r="190" spans="2:20" ht="48" x14ac:dyDescent="0.25">
      <c r="B190" s="72" t="s">
        <v>134</v>
      </c>
      <c r="C190" s="34" t="s">
        <v>471</v>
      </c>
      <c r="D190" s="35" t="s">
        <v>472</v>
      </c>
      <c r="E190" s="35" t="s">
        <v>473</v>
      </c>
      <c r="F190" s="36" t="s">
        <v>47</v>
      </c>
      <c r="G190" s="37">
        <v>32.94</v>
      </c>
      <c r="H190" s="22">
        <v>56.915999999999997</v>
      </c>
      <c r="I190" s="22">
        <f t="shared" si="170"/>
        <v>1874.81</v>
      </c>
      <c r="J190" s="22"/>
      <c r="K190" s="22">
        <f t="shared" si="171"/>
        <v>0</v>
      </c>
      <c r="L190" s="22">
        <v>0</v>
      </c>
      <c r="M190" s="22">
        <f t="shared" si="172"/>
        <v>0</v>
      </c>
      <c r="N190" s="22">
        <v>0</v>
      </c>
      <c r="O190" s="22">
        <f t="shared" si="173"/>
        <v>0</v>
      </c>
      <c r="P190" s="22">
        <f t="shared" si="174"/>
        <v>0</v>
      </c>
      <c r="Q190" s="22">
        <f t="shared" si="175"/>
        <v>0</v>
      </c>
      <c r="R190" s="22">
        <f t="shared" si="176"/>
        <v>32.94</v>
      </c>
      <c r="S190" s="85">
        <f t="shared" si="177"/>
        <v>1874.81</v>
      </c>
      <c r="T190">
        <v>0</v>
      </c>
    </row>
    <row r="191" spans="2:20" x14ac:dyDescent="0.25">
      <c r="B191" s="70"/>
      <c r="C191" s="23"/>
      <c r="D191" s="24" t="s">
        <v>474</v>
      </c>
      <c r="E191" s="28" t="s">
        <v>475</v>
      </c>
      <c r="F191" s="29"/>
      <c r="G191" s="27"/>
      <c r="H191" s="27"/>
      <c r="I191" s="33">
        <f>SUBTOTAL(9,I192:I215)</f>
        <v>351374.32000000007</v>
      </c>
      <c r="J191" s="27"/>
      <c r="K191" s="27"/>
      <c r="L191" s="27">
        <v>0</v>
      </c>
      <c r="M191" s="27"/>
      <c r="N191" s="27">
        <v>0</v>
      </c>
      <c r="O191" s="27"/>
      <c r="P191" s="27"/>
      <c r="Q191" s="27"/>
      <c r="R191" s="27"/>
      <c r="S191" s="86"/>
      <c r="T191">
        <v>0</v>
      </c>
    </row>
    <row r="192" spans="2:20" x14ac:dyDescent="0.25">
      <c r="B192" s="71"/>
      <c r="C192" s="30"/>
      <c r="D192" s="31" t="s">
        <v>476</v>
      </c>
      <c r="E192" s="31" t="s">
        <v>477</v>
      </c>
      <c r="F192" s="32"/>
      <c r="G192" s="33"/>
      <c r="H192" s="33"/>
      <c r="I192" s="33">
        <f>SUBTOTAL(9,I193:I215)</f>
        <v>351374.32000000007</v>
      </c>
      <c r="J192" s="33"/>
      <c r="K192" s="33">
        <f>SUBTOTAL(9,K193:K215)</f>
        <v>0</v>
      </c>
      <c r="L192" s="33"/>
      <c r="M192" s="33">
        <f>SUBTOTAL(9,M193:M215)</f>
        <v>0</v>
      </c>
      <c r="N192" s="33"/>
      <c r="O192" s="33">
        <f>SUBTOTAL(9,O193:O215)</f>
        <v>250739.34</v>
      </c>
      <c r="P192" s="33"/>
      <c r="Q192" s="33">
        <f>SUBTOTAL(9,Q193:Q215)</f>
        <v>250739.34</v>
      </c>
      <c r="R192" s="33"/>
      <c r="S192" s="33">
        <f>SUBTOTAL(9,S193:S215)</f>
        <v>100634.98000000003</v>
      </c>
      <c r="T192">
        <v>0</v>
      </c>
    </row>
    <row r="193" spans="2:20" ht="24" x14ac:dyDescent="0.25">
      <c r="B193" s="69" t="s">
        <v>39</v>
      </c>
      <c r="C193" s="34" t="s">
        <v>478</v>
      </c>
      <c r="D193" s="35" t="s">
        <v>479</v>
      </c>
      <c r="E193" s="35" t="s">
        <v>480</v>
      </c>
      <c r="F193" s="36" t="s">
        <v>43</v>
      </c>
      <c r="G193" s="37">
        <v>7</v>
      </c>
      <c r="H193" s="22">
        <v>2469.9</v>
      </c>
      <c r="I193" s="22">
        <f t="shared" ref="I193:I215" si="178">ROUND(G193*H193,2)</f>
        <v>17289.3</v>
      </c>
      <c r="J193" s="22"/>
      <c r="K193" s="22">
        <f t="shared" ref="K193:K197" si="179">ROUND($H193*J193,2)</f>
        <v>0</v>
      </c>
      <c r="L193" s="22">
        <v>0</v>
      </c>
      <c r="M193" s="22">
        <f t="shared" ref="M193:M215" si="180">ROUND($H193*L193,2)</f>
        <v>0</v>
      </c>
      <c r="N193" s="22">
        <v>4</v>
      </c>
      <c r="O193" s="22">
        <f t="shared" ref="O193:O215" si="181">ROUND($H193*N193,2)</f>
        <v>9879.6</v>
      </c>
      <c r="P193" s="22">
        <f t="shared" ref="P193:P215" si="182">J193+L193+N193</f>
        <v>4</v>
      </c>
      <c r="Q193" s="22">
        <f t="shared" ref="Q193:Q215" si="183">+M193+K193+O193</f>
        <v>9879.6</v>
      </c>
      <c r="R193" s="22">
        <f t="shared" ref="R193:R215" si="184">G193-P193</f>
        <v>3</v>
      </c>
      <c r="S193" s="85">
        <f t="shared" ref="S193:S215" si="185">I193-Q193</f>
        <v>7409.6999999999989</v>
      </c>
      <c r="T193">
        <v>0</v>
      </c>
    </row>
    <row r="194" spans="2:20" x14ac:dyDescent="0.25">
      <c r="B194" s="69" t="s">
        <v>39</v>
      </c>
      <c r="C194" s="34" t="s">
        <v>481</v>
      </c>
      <c r="D194" s="35" t="s">
        <v>482</v>
      </c>
      <c r="E194" s="35" t="s">
        <v>483</v>
      </c>
      <c r="F194" s="36" t="s">
        <v>47</v>
      </c>
      <c r="G194" s="37">
        <v>14.49</v>
      </c>
      <c r="H194" s="22">
        <v>115.64399999999999</v>
      </c>
      <c r="I194" s="22">
        <f t="shared" si="178"/>
        <v>1675.68</v>
      </c>
      <c r="J194" s="22"/>
      <c r="K194" s="22">
        <f t="shared" si="179"/>
        <v>0</v>
      </c>
      <c r="L194" s="22">
        <v>0</v>
      </c>
      <c r="M194" s="22">
        <f t="shared" si="180"/>
        <v>0</v>
      </c>
      <c r="N194" s="22">
        <v>0</v>
      </c>
      <c r="O194" s="22">
        <f t="shared" si="181"/>
        <v>0</v>
      </c>
      <c r="P194" s="22">
        <f t="shared" si="182"/>
        <v>0</v>
      </c>
      <c r="Q194" s="22">
        <f t="shared" si="183"/>
        <v>0</v>
      </c>
      <c r="R194" s="22">
        <f t="shared" si="184"/>
        <v>14.49</v>
      </c>
      <c r="S194" s="85">
        <f t="shared" si="185"/>
        <v>1675.68</v>
      </c>
      <c r="T194">
        <v>0</v>
      </c>
    </row>
    <row r="195" spans="2:20" x14ac:dyDescent="0.25">
      <c r="B195" s="69" t="s">
        <v>39</v>
      </c>
      <c r="C195" s="34" t="s">
        <v>484</v>
      </c>
      <c r="D195" s="35" t="s">
        <v>485</v>
      </c>
      <c r="E195" s="35" t="s">
        <v>486</v>
      </c>
      <c r="F195" s="36" t="s">
        <v>122</v>
      </c>
      <c r="G195" s="37">
        <v>2</v>
      </c>
      <c r="H195" s="22">
        <v>2553.2399999999998</v>
      </c>
      <c r="I195" s="22">
        <f t="shared" si="178"/>
        <v>5106.4799999999996</v>
      </c>
      <c r="J195" s="22"/>
      <c r="K195" s="22">
        <f t="shared" si="179"/>
        <v>0</v>
      </c>
      <c r="L195" s="22">
        <v>0</v>
      </c>
      <c r="M195" s="22">
        <f t="shared" si="180"/>
        <v>0</v>
      </c>
      <c r="N195" s="22">
        <v>0.15360000000000001</v>
      </c>
      <c r="O195" s="22">
        <f t="shared" si="181"/>
        <v>392.18</v>
      </c>
      <c r="P195" s="22">
        <f t="shared" si="182"/>
        <v>0.15360000000000001</v>
      </c>
      <c r="Q195" s="22">
        <f t="shared" si="183"/>
        <v>392.18</v>
      </c>
      <c r="R195" s="22">
        <f t="shared" si="184"/>
        <v>1.8464</v>
      </c>
      <c r="S195" s="85">
        <f t="shared" si="185"/>
        <v>4714.2999999999993</v>
      </c>
      <c r="T195">
        <v>0</v>
      </c>
    </row>
    <row r="196" spans="2:20" x14ac:dyDescent="0.25">
      <c r="B196" s="69" t="s">
        <v>39</v>
      </c>
      <c r="C196" s="34" t="s">
        <v>487</v>
      </c>
      <c r="D196" s="35" t="s">
        <v>488</v>
      </c>
      <c r="E196" s="35" t="s">
        <v>489</v>
      </c>
      <c r="F196" s="36" t="s">
        <v>43</v>
      </c>
      <c r="G196" s="37">
        <v>1</v>
      </c>
      <c r="H196" s="22">
        <v>1415.4959999999999</v>
      </c>
      <c r="I196" s="22">
        <f t="shared" si="178"/>
        <v>1415.5</v>
      </c>
      <c r="J196" s="22"/>
      <c r="K196" s="22">
        <f t="shared" si="179"/>
        <v>0</v>
      </c>
      <c r="L196" s="22">
        <v>0</v>
      </c>
      <c r="M196" s="22">
        <f t="shared" si="180"/>
        <v>0</v>
      </c>
      <c r="N196" s="22">
        <v>0</v>
      </c>
      <c r="O196" s="22">
        <f t="shared" si="181"/>
        <v>0</v>
      </c>
      <c r="P196" s="22">
        <f t="shared" si="182"/>
        <v>0</v>
      </c>
      <c r="Q196" s="22">
        <f t="shared" si="183"/>
        <v>0</v>
      </c>
      <c r="R196" s="22">
        <f t="shared" si="184"/>
        <v>1</v>
      </c>
      <c r="S196" s="85">
        <f t="shared" si="185"/>
        <v>1415.5</v>
      </c>
      <c r="T196">
        <v>0</v>
      </c>
    </row>
    <row r="197" spans="2:20" ht="24" x14ac:dyDescent="0.25">
      <c r="B197" s="69" t="s">
        <v>39</v>
      </c>
      <c r="C197" s="34" t="s">
        <v>490</v>
      </c>
      <c r="D197" s="35" t="s">
        <v>491</v>
      </c>
      <c r="E197" s="35" t="s">
        <v>492</v>
      </c>
      <c r="F197" s="36" t="s">
        <v>43</v>
      </c>
      <c r="G197" s="37">
        <v>1</v>
      </c>
      <c r="H197" s="22">
        <v>1384.6560000000002</v>
      </c>
      <c r="I197" s="22">
        <f t="shared" si="178"/>
        <v>1384.66</v>
      </c>
      <c r="J197" s="22"/>
      <c r="K197" s="22">
        <f t="shared" si="179"/>
        <v>0</v>
      </c>
      <c r="L197" s="22">
        <v>0</v>
      </c>
      <c r="M197" s="22">
        <f t="shared" si="180"/>
        <v>0</v>
      </c>
      <c r="N197" s="22">
        <v>0</v>
      </c>
      <c r="O197" s="22">
        <f t="shared" si="181"/>
        <v>0</v>
      </c>
      <c r="P197" s="22">
        <f t="shared" si="182"/>
        <v>0</v>
      </c>
      <c r="Q197" s="22">
        <f t="shared" si="183"/>
        <v>0</v>
      </c>
      <c r="R197" s="22">
        <f t="shared" si="184"/>
        <v>1</v>
      </c>
      <c r="S197" s="85">
        <f t="shared" si="185"/>
        <v>1384.66</v>
      </c>
      <c r="T197">
        <v>0</v>
      </c>
    </row>
    <row r="198" spans="2:20" ht="36" x14ac:dyDescent="0.25">
      <c r="B198" s="72" t="s">
        <v>23</v>
      </c>
      <c r="C198" s="34" t="s">
        <v>493</v>
      </c>
      <c r="D198" s="35" t="s">
        <v>494</v>
      </c>
      <c r="E198" s="35" t="s">
        <v>495</v>
      </c>
      <c r="F198" s="36" t="s">
        <v>75</v>
      </c>
      <c r="G198" s="37">
        <v>10.81</v>
      </c>
      <c r="H198" s="22">
        <v>2264.1239999999998</v>
      </c>
      <c r="I198" s="22">
        <f t="shared" si="178"/>
        <v>24475.18</v>
      </c>
      <c r="J198" s="22"/>
      <c r="K198" s="37">
        <f>+J198*H198</f>
        <v>0</v>
      </c>
      <c r="L198" s="22">
        <v>0</v>
      </c>
      <c r="M198" s="22">
        <f t="shared" si="180"/>
        <v>0</v>
      </c>
      <c r="N198" s="22">
        <v>0</v>
      </c>
      <c r="O198" s="22">
        <f t="shared" si="181"/>
        <v>0</v>
      </c>
      <c r="P198" s="22">
        <f t="shared" si="182"/>
        <v>0</v>
      </c>
      <c r="Q198" s="22">
        <f t="shared" si="183"/>
        <v>0</v>
      </c>
      <c r="R198" s="22">
        <f t="shared" si="184"/>
        <v>10.81</v>
      </c>
      <c r="S198" s="85">
        <f t="shared" si="185"/>
        <v>24475.18</v>
      </c>
      <c r="T198">
        <v>0</v>
      </c>
    </row>
    <row r="199" spans="2:20" ht="24" x14ac:dyDescent="0.25">
      <c r="B199" s="72" t="s">
        <v>23</v>
      </c>
      <c r="C199" s="34" t="s">
        <v>496</v>
      </c>
      <c r="D199" s="35" t="s">
        <v>497</v>
      </c>
      <c r="E199" s="35" t="s">
        <v>498</v>
      </c>
      <c r="F199" s="36" t="s">
        <v>75</v>
      </c>
      <c r="G199" s="37">
        <v>20.58</v>
      </c>
      <c r="H199" s="22">
        <v>708.66</v>
      </c>
      <c r="I199" s="22">
        <f t="shared" si="178"/>
        <v>14584.22</v>
      </c>
      <c r="J199" s="22"/>
      <c r="K199" s="37">
        <f>+J199*H199</f>
        <v>0</v>
      </c>
      <c r="L199" s="22">
        <v>0</v>
      </c>
      <c r="M199" s="22">
        <f t="shared" si="180"/>
        <v>0</v>
      </c>
      <c r="N199" s="22">
        <v>0</v>
      </c>
      <c r="O199" s="22">
        <f t="shared" si="181"/>
        <v>0</v>
      </c>
      <c r="P199" s="22">
        <f t="shared" si="182"/>
        <v>0</v>
      </c>
      <c r="Q199" s="22">
        <f t="shared" si="183"/>
        <v>0</v>
      </c>
      <c r="R199" s="22">
        <f t="shared" si="184"/>
        <v>20.58</v>
      </c>
      <c r="S199" s="85">
        <f t="shared" si="185"/>
        <v>14584.22</v>
      </c>
      <c r="T199">
        <v>0</v>
      </c>
    </row>
    <row r="200" spans="2:20" ht="36" x14ac:dyDescent="0.25">
      <c r="B200" s="72" t="s">
        <v>134</v>
      </c>
      <c r="C200" s="34" t="s">
        <v>499</v>
      </c>
      <c r="D200" s="35" t="s">
        <v>500</v>
      </c>
      <c r="E200" s="35" t="s">
        <v>501</v>
      </c>
      <c r="F200" s="36" t="s">
        <v>75</v>
      </c>
      <c r="G200" s="37">
        <v>1.26</v>
      </c>
      <c r="H200" s="22">
        <v>1376.0039999999999</v>
      </c>
      <c r="I200" s="22">
        <f t="shared" si="178"/>
        <v>1733.77</v>
      </c>
      <c r="J200" s="22"/>
      <c r="K200" s="37">
        <f>+J200*H200</f>
        <v>0</v>
      </c>
      <c r="L200" s="22">
        <v>0</v>
      </c>
      <c r="M200" s="22">
        <f t="shared" si="180"/>
        <v>0</v>
      </c>
      <c r="N200" s="22">
        <v>0</v>
      </c>
      <c r="O200" s="22">
        <f t="shared" si="181"/>
        <v>0</v>
      </c>
      <c r="P200" s="22">
        <f t="shared" si="182"/>
        <v>0</v>
      </c>
      <c r="Q200" s="22">
        <f t="shared" si="183"/>
        <v>0</v>
      </c>
      <c r="R200" s="22">
        <f t="shared" si="184"/>
        <v>1.26</v>
      </c>
      <c r="S200" s="85">
        <f t="shared" si="185"/>
        <v>1733.77</v>
      </c>
      <c r="T200">
        <v>0</v>
      </c>
    </row>
    <row r="201" spans="2:20" x14ac:dyDescent="0.25">
      <c r="B201" s="69" t="s">
        <v>39</v>
      </c>
      <c r="C201" s="34" t="s">
        <v>502</v>
      </c>
      <c r="D201" s="35" t="s">
        <v>503</v>
      </c>
      <c r="E201" s="35" t="s">
        <v>504</v>
      </c>
      <c r="F201" s="36" t="s">
        <v>75</v>
      </c>
      <c r="G201" s="37">
        <v>1.26</v>
      </c>
      <c r="H201" s="22">
        <v>388.81199999999995</v>
      </c>
      <c r="I201" s="22">
        <f t="shared" si="178"/>
        <v>489.9</v>
      </c>
      <c r="J201" s="22"/>
      <c r="K201" s="37">
        <f>+J201*H201</f>
        <v>0</v>
      </c>
      <c r="L201" s="22">
        <v>0</v>
      </c>
      <c r="M201" s="22">
        <f t="shared" si="180"/>
        <v>0</v>
      </c>
      <c r="N201" s="22">
        <v>0</v>
      </c>
      <c r="O201" s="22">
        <f t="shared" si="181"/>
        <v>0</v>
      </c>
      <c r="P201" s="22">
        <f t="shared" si="182"/>
        <v>0</v>
      </c>
      <c r="Q201" s="22">
        <f t="shared" si="183"/>
        <v>0</v>
      </c>
      <c r="R201" s="22">
        <f t="shared" si="184"/>
        <v>1.26</v>
      </c>
      <c r="S201" s="85">
        <f t="shared" si="185"/>
        <v>489.9</v>
      </c>
      <c r="T201">
        <v>0</v>
      </c>
    </row>
    <row r="202" spans="2:20" ht="48" x14ac:dyDescent="0.25">
      <c r="B202" s="72" t="s">
        <v>23</v>
      </c>
      <c r="C202" s="34" t="s">
        <v>505</v>
      </c>
      <c r="D202" s="35" t="s">
        <v>506</v>
      </c>
      <c r="E202" s="35" t="s">
        <v>507</v>
      </c>
      <c r="F202" s="36" t="s">
        <v>420</v>
      </c>
      <c r="G202" s="37">
        <v>1.94</v>
      </c>
      <c r="H202" s="22">
        <v>1561.3680000000002</v>
      </c>
      <c r="I202" s="22">
        <f t="shared" si="178"/>
        <v>3029.05</v>
      </c>
      <c r="J202" s="22"/>
      <c r="K202" s="37">
        <f>+J202*H202</f>
        <v>0</v>
      </c>
      <c r="L202" s="22">
        <v>0</v>
      </c>
      <c r="M202" s="22">
        <f t="shared" si="180"/>
        <v>0</v>
      </c>
      <c r="N202" s="22">
        <v>0</v>
      </c>
      <c r="O202" s="22">
        <f t="shared" si="181"/>
        <v>0</v>
      </c>
      <c r="P202" s="22">
        <f t="shared" si="182"/>
        <v>0</v>
      </c>
      <c r="Q202" s="22">
        <f t="shared" si="183"/>
        <v>0</v>
      </c>
      <c r="R202" s="22">
        <f t="shared" si="184"/>
        <v>1.94</v>
      </c>
      <c r="S202" s="85">
        <f t="shared" si="185"/>
        <v>3029.05</v>
      </c>
      <c r="T202">
        <v>0</v>
      </c>
    </row>
    <row r="203" spans="2:20" ht="24" x14ac:dyDescent="0.25">
      <c r="B203" s="72" t="s">
        <v>23</v>
      </c>
      <c r="C203" s="34" t="s">
        <v>508</v>
      </c>
      <c r="D203" s="35" t="s">
        <v>509</v>
      </c>
      <c r="E203" s="35" t="s">
        <v>510</v>
      </c>
      <c r="F203" s="36" t="s">
        <v>449</v>
      </c>
      <c r="G203" s="37">
        <v>372.7</v>
      </c>
      <c r="H203" s="22">
        <v>622.75200000000007</v>
      </c>
      <c r="I203" s="22">
        <f t="shared" si="178"/>
        <v>232099.67</v>
      </c>
      <c r="J203" s="22"/>
      <c r="K203" s="22">
        <f t="shared" ref="K203:K215" si="186">ROUND($H203*J203,2)</f>
        <v>0</v>
      </c>
      <c r="L203" s="22">
        <v>0</v>
      </c>
      <c r="M203" s="22">
        <f t="shared" si="180"/>
        <v>0</v>
      </c>
      <c r="N203" s="22">
        <v>318.15899999999999</v>
      </c>
      <c r="O203" s="22">
        <f t="shared" si="181"/>
        <v>198134.15</v>
      </c>
      <c r="P203" s="22">
        <f t="shared" si="182"/>
        <v>318.15899999999999</v>
      </c>
      <c r="Q203" s="22">
        <f t="shared" si="183"/>
        <v>198134.15</v>
      </c>
      <c r="R203" s="22">
        <f t="shared" si="184"/>
        <v>54.540999999999997</v>
      </c>
      <c r="S203" s="85">
        <f t="shared" si="185"/>
        <v>33965.520000000019</v>
      </c>
      <c r="T203">
        <v>0</v>
      </c>
    </row>
    <row r="204" spans="2:20" x14ac:dyDescent="0.25">
      <c r="B204" s="72" t="s">
        <v>23</v>
      </c>
      <c r="C204" s="34" t="s">
        <v>511</v>
      </c>
      <c r="D204" s="35" t="s">
        <v>512</v>
      </c>
      <c r="E204" s="35" t="s">
        <v>513</v>
      </c>
      <c r="F204" s="36" t="s">
        <v>75</v>
      </c>
      <c r="G204" s="37">
        <v>468</v>
      </c>
      <c r="H204" s="22">
        <v>90.455999999999989</v>
      </c>
      <c r="I204" s="22">
        <f t="shared" si="178"/>
        <v>42333.41</v>
      </c>
      <c r="J204" s="22"/>
      <c r="K204" s="22">
        <f t="shared" si="186"/>
        <v>0</v>
      </c>
      <c r="L204" s="22">
        <v>0</v>
      </c>
      <c r="M204" s="22">
        <f t="shared" si="180"/>
        <v>0</v>
      </c>
      <c r="N204" s="22">
        <v>468</v>
      </c>
      <c r="O204" s="22">
        <f t="shared" si="181"/>
        <v>42333.41</v>
      </c>
      <c r="P204" s="22">
        <f t="shared" si="182"/>
        <v>468</v>
      </c>
      <c r="Q204" s="22">
        <f t="shared" si="183"/>
        <v>42333.41</v>
      </c>
      <c r="R204" s="22">
        <f t="shared" si="184"/>
        <v>0</v>
      </c>
      <c r="S204" s="85">
        <f t="shared" si="185"/>
        <v>0</v>
      </c>
      <c r="T204">
        <v>0</v>
      </c>
    </row>
    <row r="205" spans="2:20" ht="84" x14ac:dyDescent="0.25">
      <c r="B205" s="69" t="s">
        <v>39</v>
      </c>
      <c r="C205" s="34" t="s">
        <v>514</v>
      </c>
      <c r="D205" s="35" t="s">
        <v>515</v>
      </c>
      <c r="E205" s="35" t="s">
        <v>516</v>
      </c>
      <c r="F205" s="36" t="s">
        <v>75</v>
      </c>
      <c r="G205" s="37">
        <v>12.15</v>
      </c>
      <c r="H205" s="22">
        <v>473.86799999999994</v>
      </c>
      <c r="I205" s="22">
        <f t="shared" si="178"/>
        <v>5757.5</v>
      </c>
      <c r="J205" s="22"/>
      <c r="K205" s="22">
        <f t="shared" si="186"/>
        <v>0</v>
      </c>
      <c r="L205" s="22">
        <v>0</v>
      </c>
      <c r="M205" s="22">
        <f t="shared" si="180"/>
        <v>0</v>
      </c>
      <c r="N205" s="22"/>
      <c r="O205" s="22">
        <f t="shared" si="181"/>
        <v>0</v>
      </c>
      <c r="P205" s="22">
        <f t="shared" si="182"/>
        <v>0</v>
      </c>
      <c r="Q205" s="22">
        <f t="shared" si="183"/>
        <v>0</v>
      </c>
      <c r="R205" s="22">
        <f t="shared" si="184"/>
        <v>12.15</v>
      </c>
      <c r="S205" s="85">
        <f t="shared" si="185"/>
        <v>5757.5</v>
      </c>
      <c r="T205">
        <v>0</v>
      </c>
    </row>
    <row r="206" spans="2:20" ht="36" x14ac:dyDescent="0.25">
      <c r="B206" s="69" t="s">
        <v>23</v>
      </c>
      <c r="C206" s="34" t="s">
        <v>1594</v>
      </c>
      <c r="D206" s="35" t="s">
        <v>1595</v>
      </c>
      <c r="E206" s="35" t="s">
        <v>1596</v>
      </c>
      <c r="F206" s="36" t="s">
        <v>43</v>
      </c>
      <c r="G206" s="37"/>
      <c r="H206" s="22">
        <v>3014.04</v>
      </c>
      <c r="I206" s="22">
        <f t="shared" si="178"/>
        <v>0</v>
      </c>
      <c r="J206" s="22"/>
      <c r="K206" s="22">
        <f t="shared" si="186"/>
        <v>0</v>
      </c>
      <c r="L206" s="22">
        <v>0</v>
      </c>
      <c r="M206" s="22">
        <f t="shared" si="180"/>
        <v>0</v>
      </c>
      <c r="N206" s="22"/>
      <c r="O206" s="22">
        <f t="shared" si="181"/>
        <v>0</v>
      </c>
      <c r="P206" s="22">
        <f t="shared" si="182"/>
        <v>0</v>
      </c>
      <c r="Q206" s="22">
        <f t="shared" si="183"/>
        <v>0</v>
      </c>
      <c r="R206" s="22">
        <f t="shared" si="184"/>
        <v>0</v>
      </c>
      <c r="S206" s="85">
        <f t="shared" si="185"/>
        <v>0</v>
      </c>
    </row>
    <row r="207" spans="2:20" ht="36" x14ac:dyDescent="0.25">
      <c r="B207" s="69" t="s">
        <v>23</v>
      </c>
      <c r="C207" s="34" t="s">
        <v>1597</v>
      </c>
      <c r="D207" s="35" t="s">
        <v>1598</v>
      </c>
      <c r="E207" s="35" t="s">
        <v>1599</v>
      </c>
      <c r="F207" s="36" t="s">
        <v>43</v>
      </c>
      <c r="G207" s="37"/>
      <c r="H207" s="22">
        <v>3694.7599999999998</v>
      </c>
      <c r="I207" s="22">
        <f t="shared" si="178"/>
        <v>0</v>
      </c>
      <c r="J207" s="22"/>
      <c r="K207" s="22">
        <f t="shared" si="186"/>
        <v>0</v>
      </c>
      <c r="L207" s="22">
        <v>0</v>
      </c>
      <c r="M207" s="22">
        <f t="shared" si="180"/>
        <v>0</v>
      </c>
      <c r="N207" s="22"/>
      <c r="O207" s="22">
        <f t="shared" si="181"/>
        <v>0</v>
      </c>
      <c r="P207" s="22">
        <f t="shared" si="182"/>
        <v>0</v>
      </c>
      <c r="Q207" s="22">
        <f t="shared" si="183"/>
        <v>0</v>
      </c>
      <c r="R207" s="22">
        <f t="shared" si="184"/>
        <v>0</v>
      </c>
      <c r="S207" s="85">
        <f t="shared" si="185"/>
        <v>0</v>
      </c>
    </row>
    <row r="208" spans="2:20" ht="36" x14ac:dyDescent="0.25">
      <c r="B208" s="69" t="s">
        <v>23</v>
      </c>
      <c r="C208" s="34" t="s">
        <v>1600</v>
      </c>
      <c r="D208" s="35" t="s">
        <v>1601</v>
      </c>
      <c r="E208" s="35" t="s">
        <v>1602</v>
      </c>
      <c r="F208" s="36" t="s">
        <v>43</v>
      </c>
      <c r="G208" s="37"/>
      <c r="H208" s="22">
        <v>3588.37</v>
      </c>
      <c r="I208" s="22">
        <f t="shared" si="178"/>
        <v>0</v>
      </c>
      <c r="J208" s="22"/>
      <c r="K208" s="22">
        <f t="shared" si="186"/>
        <v>0</v>
      </c>
      <c r="L208" s="22">
        <v>0</v>
      </c>
      <c r="M208" s="22">
        <f t="shared" si="180"/>
        <v>0</v>
      </c>
      <c r="N208" s="22"/>
      <c r="O208" s="22">
        <f t="shared" si="181"/>
        <v>0</v>
      </c>
      <c r="P208" s="22">
        <f t="shared" si="182"/>
        <v>0</v>
      </c>
      <c r="Q208" s="22">
        <f t="shared" si="183"/>
        <v>0</v>
      </c>
      <c r="R208" s="22">
        <f t="shared" si="184"/>
        <v>0</v>
      </c>
      <c r="S208" s="85">
        <f t="shared" si="185"/>
        <v>0</v>
      </c>
    </row>
    <row r="209" spans="2:20" ht="36" x14ac:dyDescent="0.25">
      <c r="B209" s="69" t="s">
        <v>23</v>
      </c>
      <c r="C209" s="34" t="s">
        <v>1603</v>
      </c>
      <c r="D209" s="35" t="s">
        <v>1604</v>
      </c>
      <c r="E209" s="35" t="s">
        <v>1605</v>
      </c>
      <c r="F209" s="36" t="s">
        <v>43</v>
      </c>
      <c r="G209" s="37"/>
      <c r="H209" s="22">
        <v>3047.13</v>
      </c>
      <c r="I209" s="22">
        <f t="shared" si="178"/>
        <v>0</v>
      </c>
      <c r="J209" s="22"/>
      <c r="K209" s="22">
        <f t="shared" si="186"/>
        <v>0</v>
      </c>
      <c r="L209" s="22">
        <v>0</v>
      </c>
      <c r="M209" s="22">
        <f t="shared" si="180"/>
        <v>0</v>
      </c>
      <c r="N209" s="22"/>
      <c r="O209" s="22">
        <f t="shared" si="181"/>
        <v>0</v>
      </c>
      <c r="P209" s="22">
        <f t="shared" si="182"/>
        <v>0</v>
      </c>
      <c r="Q209" s="22">
        <f t="shared" si="183"/>
        <v>0</v>
      </c>
      <c r="R209" s="22">
        <f t="shared" si="184"/>
        <v>0</v>
      </c>
      <c r="S209" s="85">
        <f t="shared" si="185"/>
        <v>0</v>
      </c>
    </row>
    <row r="210" spans="2:20" ht="36" x14ac:dyDescent="0.25">
      <c r="B210" s="69" t="s">
        <v>23</v>
      </c>
      <c r="C210" s="34" t="s">
        <v>1606</v>
      </c>
      <c r="D210" s="35" t="s">
        <v>1607</v>
      </c>
      <c r="E210" s="35" t="s">
        <v>1608</v>
      </c>
      <c r="F210" s="36" t="s">
        <v>43</v>
      </c>
      <c r="G210" s="37"/>
      <c r="H210" s="22">
        <v>3087.46</v>
      </c>
      <c r="I210" s="22">
        <f t="shared" si="178"/>
        <v>0</v>
      </c>
      <c r="J210" s="22"/>
      <c r="K210" s="22">
        <f t="shared" si="186"/>
        <v>0</v>
      </c>
      <c r="L210" s="22">
        <v>0</v>
      </c>
      <c r="M210" s="22">
        <f t="shared" si="180"/>
        <v>0</v>
      </c>
      <c r="N210" s="22"/>
      <c r="O210" s="22">
        <f t="shared" si="181"/>
        <v>0</v>
      </c>
      <c r="P210" s="22">
        <f t="shared" si="182"/>
        <v>0</v>
      </c>
      <c r="Q210" s="22">
        <f t="shared" si="183"/>
        <v>0</v>
      </c>
      <c r="R210" s="22">
        <f t="shared" si="184"/>
        <v>0</v>
      </c>
      <c r="S210" s="85">
        <f t="shared" si="185"/>
        <v>0</v>
      </c>
    </row>
    <row r="211" spans="2:20" ht="36" x14ac:dyDescent="0.25">
      <c r="B211" s="69" t="s">
        <v>23</v>
      </c>
      <c r="C211" s="34" t="s">
        <v>1609</v>
      </c>
      <c r="D211" s="35" t="s">
        <v>1610</v>
      </c>
      <c r="E211" s="35" t="s">
        <v>1611</v>
      </c>
      <c r="F211" s="36" t="s">
        <v>43</v>
      </c>
      <c r="G211" s="37"/>
      <c r="H211" s="22">
        <v>3249.29</v>
      </c>
      <c r="I211" s="22">
        <f t="shared" si="178"/>
        <v>0</v>
      </c>
      <c r="J211" s="22"/>
      <c r="K211" s="22">
        <f t="shared" si="186"/>
        <v>0</v>
      </c>
      <c r="L211" s="22">
        <v>0</v>
      </c>
      <c r="M211" s="22">
        <f t="shared" si="180"/>
        <v>0</v>
      </c>
      <c r="N211" s="22"/>
      <c r="O211" s="22">
        <f t="shared" si="181"/>
        <v>0</v>
      </c>
      <c r="P211" s="22">
        <f t="shared" si="182"/>
        <v>0</v>
      </c>
      <c r="Q211" s="22">
        <f t="shared" si="183"/>
        <v>0</v>
      </c>
      <c r="R211" s="22">
        <f t="shared" si="184"/>
        <v>0</v>
      </c>
      <c r="S211" s="85">
        <f t="shared" si="185"/>
        <v>0</v>
      </c>
    </row>
    <row r="212" spans="2:20" ht="24" x14ac:dyDescent="0.25">
      <c r="B212" s="69" t="s">
        <v>23</v>
      </c>
      <c r="C212" s="34" t="s">
        <v>1612</v>
      </c>
      <c r="D212" s="35" t="s">
        <v>1613</v>
      </c>
      <c r="E212" s="35" t="s">
        <v>1614</v>
      </c>
      <c r="F212" s="36" t="s">
        <v>374</v>
      </c>
      <c r="G212" s="37"/>
      <c r="H212" s="22">
        <v>843.09</v>
      </c>
      <c r="I212" s="22">
        <f t="shared" si="178"/>
        <v>0</v>
      </c>
      <c r="J212" s="22"/>
      <c r="K212" s="22">
        <f t="shared" si="186"/>
        <v>0</v>
      </c>
      <c r="L212" s="22">
        <v>0</v>
      </c>
      <c r="M212" s="22">
        <f t="shared" si="180"/>
        <v>0</v>
      </c>
      <c r="N212" s="22"/>
      <c r="O212" s="22">
        <f t="shared" si="181"/>
        <v>0</v>
      </c>
      <c r="P212" s="22">
        <f t="shared" si="182"/>
        <v>0</v>
      </c>
      <c r="Q212" s="22">
        <f t="shared" si="183"/>
        <v>0</v>
      </c>
      <c r="R212" s="22">
        <f t="shared" si="184"/>
        <v>0</v>
      </c>
      <c r="S212" s="85">
        <f t="shared" si="185"/>
        <v>0</v>
      </c>
    </row>
    <row r="213" spans="2:20" ht="36" x14ac:dyDescent="0.25">
      <c r="B213" s="69" t="s">
        <v>23</v>
      </c>
      <c r="C213" s="34" t="s">
        <v>1615</v>
      </c>
      <c r="D213" s="35" t="s">
        <v>1616</v>
      </c>
      <c r="E213" s="35" t="s">
        <v>1617</v>
      </c>
      <c r="F213" s="36" t="s">
        <v>374</v>
      </c>
      <c r="G213" s="37"/>
      <c r="H213" s="22">
        <v>2907.88</v>
      </c>
      <c r="I213" s="22">
        <f t="shared" si="178"/>
        <v>0</v>
      </c>
      <c r="J213" s="22"/>
      <c r="K213" s="22">
        <f t="shared" si="186"/>
        <v>0</v>
      </c>
      <c r="L213" s="22">
        <v>0</v>
      </c>
      <c r="M213" s="22">
        <f t="shared" si="180"/>
        <v>0</v>
      </c>
      <c r="N213" s="22"/>
      <c r="O213" s="22">
        <f t="shared" si="181"/>
        <v>0</v>
      </c>
      <c r="P213" s="22">
        <f t="shared" si="182"/>
        <v>0</v>
      </c>
      <c r="Q213" s="22">
        <f t="shared" si="183"/>
        <v>0</v>
      </c>
      <c r="R213" s="22">
        <f t="shared" si="184"/>
        <v>0</v>
      </c>
      <c r="S213" s="85">
        <f t="shared" si="185"/>
        <v>0</v>
      </c>
    </row>
    <row r="214" spans="2:20" ht="24" x14ac:dyDescent="0.25">
      <c r="B214" s="69" t="s">
        <v>23</v>
      </c>
      <c r="C214" s="34" t="s">
        <v>1618</v>
      </c>
      <c r="D214" s="35" t="s">
        <v>1619</v>
      </c>
      <c r="E214" s="35" t="s">
        <v>1620</v>
      </c>
      <c r="F214" s="36" t="s">
        <v>374</v>
      </c>
      <c r="G214" s="37"/>
      <c r="H214" s="22">
        <v>963.56</v>
      </c>
      <c r="I214" s="22">
        <f t="shared" si="178"/>
        <v>0</v>
      </c>
      <c r="J214" s="22"/>
      <c r="K214" s="22">
        <f t="shared" si="186"/>
        <v>0</v>
      </c>
      <c r="L214" s="22">
        <v>0</v>
      </c>
      <c r="M214" s="22">
        <f t="shared" si="180"/>
        <v>0</v>
      </c>
      <c r="N214" s="22"/>
      <c r="O214" s="22">
        <f t="shared" si="181"/>
        <v>0</v>
      </c>
      <c r="P214" s="22">
        <f t="shared" si="182"/>
        <v>0</v>
      </c>
      <c r="Q214" s="22">
        <f t="shared" si="183"/>
        <v>0</v>
      </c>
      <c r="R214" s="22">
        <f t="shared" si="184"/>
        <v>0</v>
      </c>
      <c r="S214" s="85">
        <f t="shared" si="185"/>
        <v>0</v>
      </c>
    </row>
    <row r="215" spans="2:20" ht="24" x14ac:dyDescent="0.25">
      <c r="B215" s="69" t="s">
        <v>23</v>
      </c>
      <c r="C215" s="34" t="s">
        <v>1621</v>
      </c>
      <c r="D215" s="35" t="s">
        <v>1622</v>
      </c>
      <c r="E215" s="35" t="s">
        <v>1623</v>
      </c>
      <c r="F215" s="36" t="s">
        <v>374</v>
      </c>
      <c r="G215" s="37"/>
      <c r="H215" s="22">
        <v>3091.44</v>
      </c>
      <c r="I215" s="22">
        <f t="shared" si="178"/>
        <v>0</v>
      </c>
      <c r="J215" s="22"/>
      <c r="K215" s="22">
        <f t="shared" si="186"/>
        <v>0</v>
      </c>
      <c r="L215" s="22">
        <v>0</v>
      </c>
      <c r="M215" s="22">
        <f t="shared" si="180"/>
        <v>0</v>
      </c>
      <c r="N215" s="22"/>
      <c r="O215" s="22">
        <f t="shared" si="181"/>
        <v>0</v>
      </c>
      <c r="P215" s="22">
        <f t="shared" si="182"/>
        <v>0</v>
      </c>
      <c r="Q215" s="22">
        <f t="shared" si="183"/>
        <v>0</v>
      </c>
      <c r="R215" s="22">
        <f t="shared" si="184"/>
        <v>0</v>
      </c>
      <c r="S215" s="85">
        <f t="shared" si="185"/>
        <v>0</v>
      </c>
    </row>
    <row r="216" spans="2:20" x14ac:dyDescent="0.25">
      <c r="B216" s="71"/>
      <c r="C216" s="30"/>
      <c r="D216" s="31" t="s">
        <v>517</v>
      </c>
      <c r="E216" s="31" t="s">
        <v>518</v>
      </c>
      <c r="F216" s="32"/>
      <c r="G216" s="33"/>
      <c r="H216" s="33"/>
      <c r="I216" s="33">
        <f>SUBTOTAL(9,I217:I223)</f>
        <v>817211.66</v>
      </c>
      <c r="J216" s="33"/>
      <c r="K216" s="33">
        <f>SUBTOTAL(9,K217:K223)</f>
        <v>356709.36</v>
      </c>
      <c r="L216" s="33"/>
      <c r="M216" s="33">
        <f>SUBTOTAL(9,M217:M223)</f>
        <v>233058.58</v>
      </c>
      <c r="N216" s="33"/>
      <c r="O216" s="33">
        <f>SUBTOTAL(9,O217:O223)</f>
        <v>73586.23</v>
      </c>
      <c r="P216" s="33"/>
      <c r="Q216" s="33">
        <f>SUBTOTAL(9,Q217:Q223)</f>
        <v>663354.16999999993</v>
      </c>
      <c r="R216" s="33"/>
      <c r="S216" s="33">
        <f>SUBTOTAL(9,S217:S223)</f>
        <v>153857.49</v>
      </c>
      <c r="T216">
        <v>0</v>
      </c>
    </row>
    <row r="217" spans="2:20" ht="24" x14ac:dyDescent="0.25">
      <c r="B217" s="72" t="s">
        <v>134</v>
      </c>
      <c r="C217" s="34" t="s">
        <v>519</v>
      </c>
      <c r="D217" s="35" t="s">
        <v>520</v>
      </c>
      <c r="E217" s="35" t="s">
        <v>521</v>
      </c>
      <c r="F217" s="36" t="s">
        <v>47</v>
      </c>
      <c r="G217" s="37">
        <v>562.74</v>
      </c>
      <c r="H217" s="22">
        <v>273.40800000000002</v>
      </c>
      <c r="I217" s="22">
        <f t="shared" ref="I217:I223" si="187">ROUND(G217*H217,2)</f>
        <v>153857.62</v>
      </c>
      <c r="J217" s="22"/>
      <c r="K217" s="37">
        <f>+J217*H217</f>
        <v>0</v>
      </c>
      <c r="L217" s="22">
        <v>0</v>
      </c>
      <c r="M217" s="22">
        <f t="shared" ref="M217:M223" si="188">ROUND($H217*L217,2)</f>
        <v>0</v>
      </c>
      <c r="N217" s="22">
        <v>0</v>
      </c>
      <c r="O217" s="22">
        <f t="shared" ref="O217:O223" si="189">ROUND($H217*N217,2)</f>
        <v>0</v>
      </c>
      <c r="P217" s="22">
        <f t="shared" ref="P217:P223" si="190">J217+L217+N217</f>
        <v>0</v>
      </c>
      <c r="Q217" s="22">
        <f t="shared" ref="Q217:Q223" si="191">+M217+K217+O217</f>
        <v>0</v>
      </c>
      <c r="R217" s="22">
        <f t="shared" ref="R217:R223" si="192">G217-P217</f>
        <v>562.74</v>
      </c>
      <c r="S217" s="85">
        <f t="shared" ref="S217:S223" si="193">I217-Q217</f>
        <v>153857.62</v>
      </c>
      <c r="T217">
        <v>0</v>
      </c>
    </row>
    <row r="218" spans="2:20" ht="36" x14ac:dyDescent="0.25">
      <c r="B218" s="72" t="s">
        <v>134</v>
      </c>
      <c r="C218" s="34" t="s">
        <v>522</v>
      </c>
      <c r="D218" s="35" t="s">
        <v>523</v>
      </c>
      <c r="E218" s="35" t="s">
        <v>524</v>
      </c>
      <c r="F218" s="36" t="s">
        <v>47</v>
      </c>
      <c r="G218" s="37">
        <v>110.74</v>
      </c>
      <c r="H218" s="22">
        <v>258.28800000000001</v>
      </c>
      <c r="I218" s="22">
        <f t="shared" si="187"/>
        <v>28602.81</v>
      </c>
      <c r="J218" s="22"/>
      <c r="K218" s="37">
        <f>+J218*H218</f>
        <v>0</v>
      </c>
      <c r="L218" s="22">
        <v>110.74000000000001</v>
      </c>
      <c r="M218" s="22">
        <f t="shared" si="188"/>
        <v>28602.81</v>
      </c>
      <c r="N218" s="22"/>
      <c r="O218" s="22">
        <f t="shared" si="189"/>
        <v>0</v>
      </c>
      <c r="P218" s="22">
        <f t="shared" si="190"/>
        <v>110.74000000000001</v>
      </c>
      <c r="Q218" s="22">
        <f t="shared" si="191"/>
        <v>28602.81</v>
      </c>
      <c r="R218" s="22">
        <f t="shared" si="192"/>
        <v>0</v>
      </c>
      <c r="S218" s="85">
        <f t="shared" si="193"/>
        <v>0</v>
      </c>
      <c r="T218">
        <v>110.74</v>
      </c>
    </row>
    <row r="219" spans="2:20" ht="48" x14ac:dyDescent="0.25">
      <c r="B219" s="69" t="s">
        <v>39</v>
      </c>
      <c r="C219" s="34" t="s">
        <v>525</v>
      </c>
      <c r="D219" s="35" t="s">
        <v>526</v>
      </c>
      <c r="E219" s="35" t="s">
        <v>527</v>
      </c>
      <c r="F219" s="36" t="s">
        <v>47</v>
      </c>
      <c r="G219" s="37">
        <v>791</v>
      </c>
      <c r="H219" s="22">
        <v>450.96</v>
      </c>
      <c r="I219" s="22">
        <f t="shared" si="187"/>
        <v>356709.36</v>
      </c>
      <c r="J219" s="22">
        <v>791</v>
      </c>
      <c r="K219" s="37">
        <f>+J219*H219</f>
        <v>356709.36</v>
      </c>
      <c r="L219" s="22"/>
      <c r="M219" s="22">
        <f t="shared" si="188"/>
        <v>0</v>
      </c>
      <c r="N219" s="22"/>
      <c r="O219" s="22">
        <f t="shared" si="189"/>
        <v>0</v>
      </c>
      <c r="P219" s="22">
        <f t="shared" si="190"/>
        <v>791</v>
      </c>
      <c r="Q219" s="22">
        <f t="shared" si="191"/>
        <v>356709.36</v>
      </c>
      <c r="R219" s="22">
        <f t="shared" si="192"/>
        <v>0</v>
      </c>
      <c r="S219" s="85">
        <f t="shared" si="193"/>
        <v>0</v>
      </c>
      <c r="T219">
        <v>0</v>
      </c>
    </row>
    <row r="220" spans="2:20" ht="24" x14ac:dyDescent="0.25">
      <c r="B220" s="72" t="s">
        <v>134</v>
      </c>
      <c r="C220" s="34" t="s">
        <v>528</v>
      </c>
      <c r="D220" s="35" t="s">
        <v>529</v>
      </c>
      <c r="E220" s="35" t="s">
        <v>530</v>
      </c>
      <c r="F220" s="36" t="s">
        <v>47</v>
      </c>
      <c r="G220" s="37">
        <v>1139.1199999999999</v>
      </c>
      <c r="H220" s="22">
        <v>121.86</v>
      </c>
      <c r="I220" s="22">
        <f t="shared" si="187"/>
        <v>138813.16</v>
      </c>
      <c r="J220" s="22"/>
      <c r="K220" s="37">
        <f>+J220*H220</f>
        <v>0</v>
      </c>
      <c r="L220" s="22">
        <v>1139.1199999999999</v>
      </c>
      <c r="M220" s="22">
        <f t="shared" si="188"/>
        <v>138813.16</v>
      </c>
      <c r="N220" s="22"/>
      <c r="O220" s="22">
        <f t="shared" si="189"/>
        <v>0</v>
      </c>
      <c r="P220" s="22">
        <f t="shared" si="190"/>
        <v>1139.1199999999999</v>
      </c>
      <c r="Q220" s="22">
        <f t="shared" si="191"/>
        <v>138813.16</v>
      </c>
      <c r="R220" s="22">
        <f t="shared" si="192"/>
        <v>0</v>
      </c>
      <c r="S220" s="85">
        <f t="shared" si="193"/>
        <v>0</v>
      </c>
      <c r="T220">
        <v>0</v>
      </c>
    </row>
    <row r="221" spans="2:20" ht="24" x14ac:dyDescent="0.25">
      <c r="B221" s="69" t="s">
        <v>39</v>
      </c>
      <c r="C221" s="34" t="s">
        <v>531</v>
      </c>
      <c r="D221" s="35" t="s">
        <v>532</v>
      </c>
      <c r="E221" s="20" t="s">
        <v>533</v>
      </c>
      <c r="F221" s="21" t="s">
        <v>47</v>
      </c>
      <c r="G221" s="22">
        <v>2603.6</v>
      </c>
      <c r="H221" s="22">
        <v>38.663999078199417</v>
      </c>
      <c r="I221" s="22">
        <f t="shared" si="187"/>
        <v>100665.59</v>
      </c>
      <c r="J221" s="22"/>
      <c r="K221" s="22">
        <f>ROUND($H221*J221,2)</f>
        <v>0</v>
      </c>
      <c r="L221" s="22">
        <v>700.38</v>
      </c>
      <c r="M221" s="22">
        <f t="shared" si="188"/>
        <v>27079.49</v>
      </c>
      <c r="N221" s="22">
        <v>1903.223500000001</v>
      </c>
      <c r="O221" s="22">
        <f t="shared" si="189"/>
        <v>73586.23</v>
      </c>
      <c r="P221" s="22">
        <f t="shared" si="190"/>
        <v>2603.6035000000011</v>
      </c>
      <c r="Q221" s="22">
        <f t="shared" si="191"/>
        <v>100665.72</v>
      </c>
      <c r="R221" s="22">
        <f t="shared" si="192"/>
        <v>-3.5000000011677912E-3</v>
      </c>
      <c r="S221" s="85">
        <f t="shared" si="193"/>
        <v>-0.13000000000465661</v>
      </c>
      <c r="T221">
        <v>0</v>
      </c>
    </row>
    <row r="222" spans="2:20" x14ac:dyDescent="0.25">
      <c r="B222" s="69" t="s">
        <v>23</v>
      </c>
      <c r="C222" s="34" t="s">
        <v>24</v>
      </c>
      <c r="D222" s="35" t="s">
        <v>534</v>
      </c>
      <c r="E222" s="20" t="s">
        <v>535</v>
      </c>
      <c r="F222" s="21" t="s">
        <v>75</v>
      </c>
      <c r="G222" s="22">
        <v>75.44</v>
      </c>
      <c r="H222" s="22">
        <v>511.17598091198306</v>
      </c>
      <c r="I222" s="22">
        <f t="shared" si="187"/>
        <v>38563.120000000003</v>
      </c>
      <c r="J222" s="22"/>
      <c r="K222" s="37">
        <f>+J222*H222</f>
        <v>0</v>
      </c>
      <c r="L222" s="22">
        <v>75.44</v>
      </c>
      <c r="M222" s="22">
        <f t="shared" si="188"/>
        <v>38563.120000000003</v>
      </c>
      <c r="N222" s="22"/>
      <c r="O222" s="22">
        <f t="shared" si="189"/>
        <v>0</v>
      </c>
      <c r="P222" s="22">
        <f t="shared" si="190"/>
        <v>75.44</v>
      </c>
      <c r="Q222" s="22">
        <f t="shared" si="191"/>
        <v>38563.120000000003</v>
      </c>
      <c r="R222" s="22">
        <f t="shared" si="192"/>
        <v>0</v>
      </c>
      <c r="S222" s="85">
        <f t="shared" si="193"/>
        <v>0</v>
      </c>
      <c r="T222">
        <v>0</v>
      </c>
    </row>
    <row r="223" spans="2:20" ht="36" x14ac:dyDescent="0.25">
      <c r="B223" s="69" t="s">
        <v>39</v>
      </c>
      <c r="C223" s="34" t="s">
        <v>1624</v>
      </c>
      <c r="D223" s="35" t="s">
        <v>1625</v>
      </c>
      <c r="E223" s="20" t="s">
        <v>1626</v>
      </c>
      <c r="F223" s="21" t="s">
        <v>47</v>
      </c>
      <c r="G223" s="22"/>
      <c r="H223" s="22">
        <v>183.36038524</v>
      </c>
      <c r="I223" s="22">
        <f t="shared" si="187"/>
        <v>0</v>
      </c>
      <c r="J223" s="22"/>
      <c r="K223" s="37">
        <f>+J223*H223</f>
        <v>0</v>
      </c>
      <c r="L223" s="22"/>
      <c r="M223" s="22">
        <f t="shared" si="188"/>
        <v>0</v>
      </c>
      <c r="N223" s="22"/>
      <c r="O223" s="22">
        <f t="shared" si="189"/>
        <v>0</v>
      </c>
      <c r="P223" s="22">
        <f t="shared" si="190"/>
        <v>0</v>
      </c>
      <c r="Q223" s="22">
        <f t="shared" si="191"/>
        <v>0</v>
      </c>
      <c r="R223" s="22">
        <f t="shared" si="192"/>
        <v>0</v>
      </c>
      <c r="S223" s="85">
        <f t="shared" si="193"/>
        <v>0</v>
      </c>
    </row>
    <row r="224" spans="2:20" x14ac:dyDescent="0.25">
      <c r="B224" s="70"/>
      <c r="C224" s="23"/>
      <c r="D224" s="24" t="s">
        <v>536</v>
      </c>
      <c r="E224" s="28" t="s">
        <v>537</v>
      </c>
      <c r="F224" s="29"/>
      <c r="G224" s="27"/>
      <c r="H224" s="27"/>
      <c r="I224" s="33">
        <f>SUBTOTAL(9,I225)</f>
        <v>70363.92</v>
      </c>
      <c r="J224" s="27"/>
      <c r="K224" s="33">
        <f>SUBTOTAL(9,K225)</f>
        <v>0</v>
      </c>
      <c r="L224" s="27">
        <v>0</v>
      </c>
      <c r="M224" s="33">
        <f>SUBTOTAL(9,M225)</f>
        <v>0</v>
      </c>
      <c r="N224" s="27">
        <v>0</v>
      </c>
      <c r="O224" s="33">
        <f>SUBTOTAL(9,O225)</f>
        <v>0</v>
      </c>
      <c r="P224" s="27"/>
      <c r="Q224" s="33">
        <f>SUBTOTAL(9,Q225)</f>
        <v>0</v>
      </c>
      <c r="R224" s="27"/>
      <c r="S224" s="87">
        <f>SUBTOTAL(9,S225)</f>
        <v>70363.92</v>
      </c>
      <c r="T224">
        <v>0</v>
      </c>
    </row>
    <row r="225" spans="2:20" x14ac:dyDescent="0.25">
      <c r="B225" s="69" t="s">
        <v>39</v>
      </c>
      <c r="C225" s="18" t="s">
        <v>538</v>
      </c>
      <c r="D225" s="19" t="s">
        <v>539</v>
      </c>
      <c r="E225" s="20" t="s">
        <v>540</v>
      </c>
      <c r="F225" s="21" t="s">
        <v>47</v>
      </c>
      <c r="G225" s="22">
        <v>2420</v>
      </c>
      <c r="H225" s="22">
        <v>29.076000000000001</v>
      </c>
      <c r="I225" s="22">
        <f>ROUND(G225*H225,2)</f>
        <v>70363.92</v>
      </c>
      <c r="J225" s="22"/>
      <c r="K225" s="22">
        <f>ROUND($H225*J225,2)</f>
        <v>0</v>
      </c>
      <c r="L225" s="22">
        <v>0</v>
      </c>
      <c r="M225" s="22">
        <f>ROUND($H225*L225,2)</f>
        <v>0</v>
      </c>
      <c r="N225" s="22">
        <v>0</v>
      </c>
      <c r="O225" s="22">
        <f>ROUND($H225*N225,2)</f>
        <v>0</v>
      </c>
      <c r="P225" s="22">
        <f>J225+L225+N225</f>
        <v>0</v>
      </c>
      <c r="Q225" s="22">
        <f>+M225+K225+O225</f>
        <v>0</v>
      </c>
      <c r="R225" s="22">
        <f>G225-P225</f>
        <v>2420</v>
      </c>
      <c r="S225" s="85">
        <f>I225-Q225</f>
        <v>70363.92</v>
      </c>
      <c r="T225">
        <v>0</v>
      </c>
    </row>
    <row r="226" spans="2:20" x14ac:dyDescent="0.25">
      <c r="B226" s="70"/>
      <c r="C226" s="23"/>
      <c r="D226" s="24" t="s">
        <v>541</v>
      </c>
      <c r="E226" s="28" t="s">
        <v>542</v>
      </c>
      <c r="F226" s="29"/>
      <c r="G226" s="27"/>
      <c r="H226" s="27"/>
      <c r="I226" s="33">
        <f>SUBTOTAL(9,I227:I237)</f>
        <v>111793.06</v>
      </c>
      <c r="J226" s="27"/>
      <c r="K226" s="27"/>
      <c r="L226" s="27">
        <v>0</v>
      </c>
      <c r="M226" s="27"/>
      <c r="N226" s="27">
        <v>0</v>
      </c>
      <c r="O226" s="27"/>
      <c r="P226" s="27"/>
      <c r="Q226" s="27"/>
      <c r="R226" s="27"/>
      <c r="S226" s="86"/>
      <c r="T226">
        <v>0</v>
      </c>
    </row>
    <row r="227" spans="2:20" x14ac:dyDescent="0.25">
      <c r="B227" s="70"/>
      <c r="C227" s="23"/>
      <c r="D227" s="24" t="s">
        <v>543</v>
      </c>
      <c r="E227" s="28" t="s">
        <v>544</v>
      </c>
      <c r="F227" s="29"/>
      <c r="G227" s="27"/>
      <c r="H227" s="27"/>
      <c r="I227" s="33">
        <f>SUBTOTAL(9,I228:I229)</f>
        <v>14680.86</v>
      </c>
      <c r="J227" s="27"/>
      <c r="K227" s="33">
        <f>SUBTOTAL(9,K228:K229)</f>
        <v>0</v>
      </c>
      <c r="L227" s="27">
        <v>0</v>
      </c>
      <c r="M227" s="33">
        <f>SUBTOTAL(9,M228:M229)</f>
        <v>0</v>
      </c>
      <c r="N227" s="27">
        <v>0</v>
      </c>
      <c r="O227" s="33">
        <f>SUBTOTAL(9,O228:O229)</f>
        <v>12791.75</v>
      </c>
      <c r="P227" s="27"/>
      <c r="Q227" s="33">
        <f>SUBTOTAL(9,Q228:Q229)</f>
        <v>12791.75</v>
      </c>
      <c r="R227" s="27"/>
      <c r="S227" s="87">
        <f>SUBTOTAL(9,S228:S229)</f>
        <v>1889.109999999999</v>
      </c>
      <c r="T227">
        <v>0</v>
      </c>
    </row>
    <row r="228" spans="2:20" x14ac:dyDescent="0.25">
      <c r="B228" s="69" t="s">
        <v>39</v>
      </c>
      <c r="C228" s="18" t="s">
        <v>545</v>
      </c>
      <c r="D228" s="19" t="s">
        <v>546</v>
      </c>
      <c r="E228" s="44" t="s">
        <v>547</v>
      </c>
      <c r="F228" s="45" t="s">
        <v>43</v>
      </c>
      <c r="G228" s="22">
        <v>25</v>
      </c>
      <c r="H228" s="22">
        <v>474.39599999999996</v>
      </c>
      <c r="I228" s="22">
        <f t="shared" ref="I228:I229" si="194">ROUND(G228*H228,2)</f>
        <v>11859.9</v>
      </c>
      <c r="J228" s="22"/>
      <c r="K228" s="22">
        <f t="shared" ref="K228:K229" si="195">ROUND($H228*J228,2)</f>
        <v>0</v>
      </c>
      <c r="L228" s="22">
        <v>0</v>
      </c>
      <c r="M228" s="22">
        <f t="shared" ref="M228:M229" si="196">ROUND($H228*L228,2)</f>
        <v>0</v>
      </c>
      <c r="N228" s="22">
        <v>23</v>
      </c>
      <c r="O228" s="22">
        <f t="shared" ref="O228:O229" si="197">ROUND($H228*N228,2)</f>
        <v>10911.11</v>
      </c>
      <c r="P228" s="22">
        <f t="shared" ref="P228:P229" si="198">J228+L228+N228</f>
        <v>23</v>
      </c>
      <c r="Q228" s="22">
        <f t="shared" ref="Q228:Q229" si="199">+M228+K228+O228</f>
        <v>10911.11</v>
      </c>
      <c r="R228" s="22">
        <f t="shared" ref="R228:R229" si="200">G228-P228</f>
        <v>2</v>
      </c>
      <c r="S228" s="85">
        <f t="shared" ref="S228:S229" si="201">I228-Q228</f>
        <v>948.78999999999905</v>
      </c>
      <c r="T228">
        <v>0</v>
      </c>
    </row>
    <row r="229" spans="2:20" x14ac:dyDescent="0.25">
      <c r="B229" s="69" t="s">
        <v>39</v>
      </c>
      <c r="C229" s="18" t="s">
        <v>548</v>
      </c>
      <c r="D229" s="19" t="s">
        <v>549</v>
      </c>
      <c r="E229" s="20" t="s">
        <v>550</v>
      </c>
      <c r="F229" s="21" t="s">
        <v>75</v>
      </c>
      <c r="G229" s="22">
        <v>12</v>
      </c>
      <c r="H229" s="22">
        <v>235.08</v>
      </c>
      <c r="I229" s="22">
        <f t="shared" si="194"/>
        <v>2820.96</v>
      </c>
      <c r="J229" s="22"/>
      <c r="K229" s="22">
        <f t="shared" si="195"/>
        <v>0</v>
      </c>
      <c r="L229" s="22">
        <v>0</v>
      </c>
      <c r="M229" s="22">
        <f t="shared" si="196"/>
        <v>0</v>
      </c>
      <c r="N229" s="22">
        <v>8</v>
      </c>
      <c r="O229" s="22">
        <f t="shared" si="197"/>
        <v>1880.64</v>
      </c>
      <c r="P229" s="22">
        <f t="shared" si="198"/>
        <v>8</v>
      </c>
      <c r="Q229" s="22">
        <f t="shared" si="199"/>
        <v>1880.64</v>
      </c>
      <c r="R229" s="22">
        <f t="shared" si="200"/>
        <v>4</v>
      </c>
      <c r="S229" s="85">
        <f t="shared" si="201"/>
        <v>940.31999999999994</v>
      </c>
      <c r="T229">
        <v>0</v>
      </c>
    </row>
    <row r="230" spans="2:20" x14ac:dyDescent="0.25">
      <c r="B230" s="70"/>
      <c r="C230" s="23"/>
      <c r="D230" s="24" t="s">
        <v>551</v>
      </c>
      <c r="E230" s="28" t="s">
        <v>552</v>
      </c>
      <c r="F230" s="29"/>
      <c r="G230" s="27"/>
      <c r="H230" s="27"/>
      <c r="I230" s="33">
        <f>SUBTOTAL(9,I231:I235)</f>
        <v>65197.61</v>
      </c>
      <c r="J230" s="27"/>
      <c r="K230" s="33">
        <f>SUBTOTAL(9,K231:K235)</f>
        <v>0</v>
      </c>
      <c r="L230" s="27">
        <v>0</v>
      </c>
      <c r="M230" s="33">
        <f>SUBTOTAL(9,M231:M235)</f>
        <v>0</v>
      </c>
      <c r="N230" s="27">
        <v>0</v>
      </c>
      <c r="O230" s="33">
        <f>SUBTOTAL(9,O231:O235)</f>
        <v>20358.89</v>
      </c>
      <c r="P230" s="27"/>
      <c r="Q230" s="33">
        <f>SUBTOTAL(9,Q231:Q235)</f>
        <v>20358.89</v>
      </c>
      <c r="R230" s="27"/>
      <c r="S230" s="87">
        <f>SUBTOTAL(9,S231:S235)</f>
        <v>44838.720000000001</v>
      </c>
      <c r="T230">
        <v>0</v>
      </c>
    </row>
    <row r="231" spans="2:20" ht="24" x14ac:dyDescent="0.25">
      <c r="B231" s="69" t="s">
        <v>39</v>
      </c>
      <c r="C231" s="18" t="s">
        <v>553</v>
      </c>
      <c r="D231" s="19" t="s">
        <v>554</v>
      </c>
      <c r="E231" s="20" t="s">
        <v>555</v>
      </c>
      <c r="F231" s="21" t="s">
        <v>43</v>
      </c>
      <c r="G231" s="22">
        <v>25</v>
      </c>
      <c r="H231" s="22">
        <v>437.42400000000004</v>
      </c>
      <c r="I231" s="22">
        <f t="shared" ref="I231:I235" si="202">ROUND(G231*H231,2)</f>
        <v>10935.6</v>
      </c>
      <c r="J231" s="22"/>
      <c r="K231" s="22">
        <f t="shared" ref="K231:K235" si="203">ROUND($H231*J231,2)</f>
        <v>0</v>
      </c>
      <c r="L231" s="22">
        <v>0</v>
      </c>
      <c r="M231" s="22">
        <f t="shared" ref="M231:M235" si="204">ROUND($H231*L231,2)</f>
        <v>0</v>
      </c>
      <c r="N231" s="22">
        <v>6</v>
      </c>
      <c r="O231" s="22">
        <f t="shared" ref="O231:O235" si="205">ROUND($H231*N231,2)</f>
        <v>2624.54</v>
      </c>
      <c r="P231" s="22">
        <f t="shared" ref="P231:P235" si="206">J231+L231+N231</f>
        <v>6</v>
      </c>
      <c r="Q231" s="22">
        <f t="shared" ref="Q231:Q235" si="207">+M231+K231+O231</f>
        <v>2624.54</v>
      </c>
      <c r="R231" s="22">
        <f t="shared" ref="R231:R235" si="208">G231-P231</f>
        <v>19</v>
      </c>
      <c r="S231" s="85">
        <f t="shared" ref="S231:S235" si="209">I231-Q231</f>
        <v>8311.0600000000013</v>
      </c>
      <c r="T231">
        <v>0</v>
      </c>
    </row>
    <row r="232" spans="2:20" x14ac:dyDescent="0.25">
      <c r="B232" s="69" t="s">
        <v>39</v>
      </c>
      <c r="C232" s="18" t="s">
        <v>556</v>
      </c>
      <c r="D232" s="19" t="s">
        <v>557</v>
      </c>
      <c r="E232" s="20" t="s">
        <v>558</v>
      </c>
      <c r="F232" s="21" t="s">
        <v>43</v>
      </c>
      <c r="G232" s="22">
        <v>36</v>
      </c>
      <c r="H232" s="22">
        <v>793.86</v>
      </c>
      <c r="I232" s="22">
        <f t="shared" si="202"/>
        <v>28578.959999999999</v>
      </c>
      <c r="J232" s="22"/>
      <c r="K232" s="22">
        <f t="shared" si="203"/>
        <v>0</v>
      </c>
      <c r="L232" s="22">
        <v>0</v>
      </c>
      <c r="M232" s="22">
        <f t="shared" si="204"/>
        <v>0</v>
      </c>
      <c r="N232" s="22">
        <v>18</v>
      </c>
      <c r="O232" s="22">
        <f t="shared" si="205"/>
        <v>14289.48</v>
      </c>
      <c r="P232" s="22">
        <f t="shared" si="206"/>
        <v>18</v>
      </c>
      <c r="Q232" s="22">
        <f t="shared" si="207"/>
        <v>14289.48</v>
      </c>
      <c r="R232" s="22">
        <f t="shared" si="208"/>
        <v>18</v>
      </c>
      <c r="S232" s="85">
        <f t="shared" si="209"/>
        <v>14289.48</v>
      </c>
      <c r="T232">
        <v>0</v>
      </c>
    </row>
    <row r="233" spans="2:20" x14ac:dyDescent="0.25">
      <c r="B233" s="69" t="s">
        <v>39</v>
      </c>
      <c r="C233" s="18" t="s">
        <v>559</v>
      </c>
      <c r="D233" s="19" t="s">
        <v>560</v>
      </c>
      <c r="E233" s="20" t="s">
        <v>561</v>
      </c>
      <c r="F233" s="21" t="s">
        <v>43</v>
      </c>
      <c r="G233" s="22">
        <v>14</v>
      </c>
      <c r="H233" s="22">
        <v>763.48800000000006</v>
      </c>
      <c r="I233" s="22">
        <f t="shared" si="202"/>
        <v>10688.83</v>
      </c>
      <c r="J233" s="22"/>
      <c r="K233" s="22">
        <f t="shared" si="203"/>
        <v>0</v>
      </c>
      <c r="L233" s="22">
        <v>0</v>
      </c>
      <c r="M233" s="22">
        <f t="shared" si="204"/>
        <v>0</v>
      </c>
      <c r="N233" s="22">
        <v>3</v>
      </c>
      <c r="O233" s="22">
        <f t="shared" si="205"/>
        <v>2290.46</v>
      </c>
      <c r="P233" s="22">
        <f t="shared" si="206"/>
        <v>3</v>
      </c>
      <c r="Q233" s="22">
        <f t="shared" si="207"/>
        <v>2290.46</v>
      </c>
      <c r="R233" s="22">
        <f t="shared" si="208"/>
        <v>11</v>
      </c>
      <c r="S233" s="85">
        <f t="shared" si="209"/>
        <v>8398.369999999999</v>
      </c>
      <c r="T233">
        <v>0</v>
      </c>
    </row>
    <row r="234" spans="2:20" x14ac:dyDescent="0.25">
      <c r="B234" s="69" t="s">
        <v>39</v>
      </c>
      <c r="C234" s="18" t="s">
        <v>562</v>
      </c>
      <c r="D234" s="19" t="s">
        <v>563</v>
      </c>
      <c r="E234" s="20" t="s">
        <v>564</v>
      </c>
      <c r="F234" s="21" t="s">
        <v>43</v>
      </c>
      <c r="G234" s="22">
        <v>14</v>
      </c>
      <c r="H234" s="22">
        <v>384.80400000000003</v>
      </c>
      <c r="I234" s="22">
        <f t="shared" si="202"/>
        <v>5387.26</v>
      </c>
      <c r="J234" s="22"/>
      <c r="K234" s="22">
        <f t="shared" si="203"/>
        <v>0</v>
      </c>
      <c r="L234" s="22">
        <v>0</v>
      </c>
      <c r="M234" s="22">
        <f t="shared" si="204"/>
        <v>0</v>
      </c>
      <c r="N234" s="22">
        <v>3</v>
      </c>
      <c r="O234" s="22">
        <f t="shared" si="205"/>
        <v>1154.4100000000001</v>
      </c>
      <c r="P234" s="22">
        <f t="shared" si="206"/>
        <v>3</v>
      </c>
      <c r="Q234" s="22">
        <f t="shared" si="207"/>
        <v>1154.4100000000001</v>
      </c>
      <c r="R234" s="22">
        <f t="shared" si="208"/>
        <v>11</v>
      </c>
      <c r="S234" s="85">
        <f t="shared" si="209"/>
        <v>4232.8500000000004</v>
      </c>
      <c r="T234">
        <v>0</v>
      </c>
    </row>
    <row r="235" spans="2:20" ht="24" x14ac:dyDescent="0.25">
      <c r="B235" s="69" t="s">
        <v>39</v>
      </c>
      <c r="C235" s="18" t="s">
        <v>565</v>
      </c>
      <c r="D235" s="19" t="s">
        <v>566</v>
      </c>
      <c r="E235" s="20" t="s">
        <v>567</v>
      </c>
      <c r="F235" s="21" t="s">
        <v>43</v>
      </c>
      <c r="G235" s="22">
        <v>12</v>
      </c>
      <c r="H235" s="22">
        <v>800.58</v>
      </c>
      <c r="I235" s="22">
        <f t="shared" si="202"/>
        <v>9606.9599999999991</v>
      </c>
      <c r="J235" s="22"/>
      <c r="K235" s="22">
        <f t="shared" si="203"/>
        <v>0</v>
      </c>
      <c r="L235" s="22">
        <v>0</v>
      </c>
      <c r="M235" s="22">
        <f t="shared" si="204"/>
        <v>0</v>
      </c>
      <c r="N235" s="22">
        <v>0</v>
      </c>
      <c r="O235" s="22">
        <f t="shared" si="205"/>
        <v>0</v>
      </c>
      <c r="P235" s="22">
        <f t="shared" si="206"/>
        <v>0</v>
      </c>
      <c r="Q235" s="22">
        <f t="shared" si="207"/>
        <v>0</v>
      </c>
      <c r="R235" s="22">
        <f t="shared" si="208"/>
        <v>12</v>
      </c>
      <c r="S235" s="85">
        <f t="shared" si="209"/>
        <v>9606.9599999999991</v>
      </c>
      <c r="T235">
        <v>0</v>
      </c>
    </row>
    <row r="236" spans="2:20" x14ac:dyDescent="0.25">
      <c r="B236" s="70"/>
      <c r="C236" s="23"/>
      <c r="D236" s="24" t="s">
        <v>568</v>
      </c>
      <c r="E236" s="28" t="s">
        <v>569</v>
      </c>
      <c r="F236" s="29"/>
      <c r="G236" s="27"/>
      <c r="H236" s="27"/>
      <c r="I236" s="33">
        <f>SUBTOTAL(9,I237)</f>
        <v>31914.59</v>
      </c>
      <c r="J236" s="27"/>
      <c r="K236" s="33">
        <f>SUBTOTAL(9,K237)</f>
        <v>0</v>
      </c>
      <c r="L236" s="27">
        <v>0</v>
      </c>
      <c r="M236" s="33">
        <f>SUBTOTAL(9,M237)</f>
        <v>0</v>
      </c>
      <c r="N236" s="27">
        <v>0</v>
      </c>
      <c r="O236" s="33">
        <f>SUBTOTAL(9,O237)</f>
        <v>0</v>
      </c>
      <c r="P236" s="27"/>
      <c r="Q236" s="33">
        <f>SUBTOTAL(9,Q237)</f>
        <v>0</v>
      </c>
      <c r="R236" s="27"/>
      <c r="S236" s="87">
        <f>SUBTOTAL(9,S237)</f>
        <v>31914.59</v>
      </c>
      <c r="T236">
        <v>0</v>
      </c>
    </row>
    <row r="237" spans="2:20" ht="24" x14ac:dyDescent="0.25">
      <c r="B237" s="69" t="s">
        <v>39</v>
      </c>
      <c r="C237" s="18" t="s">
        <v>570</v>
      </c>
      <c r="D237" s="19" t="s">
        <v>571</v>
      </c>
      <c r="E237" s="20" t="s">
        <v>572</v>
      </c>
      <c r="F237" s="21" t="s">
        <v>47</v>
      </c>
      <c r="G237" s="22">
        <v>50.66</v>
      </c>
      <c r="H237" s="22">
        <v>629.97607579944736</v>
      </c>
      <c r="I237" s="22">
        <f>ROUND(G237*H237,2)</f>
        <v>31914.59</v>
      </c>
      <c r="J237" s="22"/>
      <c r="K237" s="22">
        <f>ROUND($H237*J237,2)</f>
        <v>0</v>
      </c>
      <c r="L237" s="22">
        <v>0</v>
      </c>
      <c r="M237" s="22">
        <f>ROUND($H237*L237,2)</f>
        <v>0</v>
      </c>
      <c r="N237" s="22">
        <v>0</v>
      </c>
      <c r="O237" s="22">
        <f>ROUND($H237*N237,2)</f>
        <v>0</v>
      </c>
      <c r="P237" s="22">
        <f>J237+L237+N237</f>
        <v>0</v>
      </c>
      <c r="Q237" s="22">
        <f>+M237+K237+O237</f>
        <v>0</v>
      </c>
      <c r="R237" s="22">
        <f>G237-P237</f>
        <v>50.66</v>
      </c>
      <c r="S237" s="85">
        <f>I237-Q237</f>
        <v>31914.59</v>
      </c>
      <c r="T237">
        <v>0</v>
      </c>
    </row>
    <row r="238" spans="2:20" x14ac:dyDescent="0.25">
      <c r="B238" s="73"/>
      <c r="C238" s="38"/>
      <c r="D238" s="39" t="s">
        <v>573</v>
      </c>
      <c r="E238" s="14" t="s">
        <v>574</v>
      </c>
      <c r="F238" s="15"/>
      <c r="G238" s="16"/>
      <c r="H238" s="16"/>
      <c r="I238" s="16">
        <f>SUBTOTAL(9,I239:I402)</f>
        <v>3990771.6400000011</v>
      </c>
      <c r="J238" s="17"/>
      <c r="K238" s="16"/>
      <c r="L238" s="17">
        <v>0</v>
      </c>
      <c r="M238" s="16"/>
      <c r="N238" s="17">
        <v>0</v>
      </c>
      <c r="O238" s="16"/>
      <c r="P238" s="16"/>
      <c r="Q238" s="16"/>
      <c r="R238" s="16"/>
      <c r="S238" s="84"/>
      <c r="T238">
        <v>0</v>
      </c>
    </row>
    <row r="239" spans="2:20" x14ac:dyDescent="0.25">
      <c r="B239" s="70"/>
      <c r="C239" s="23"/>
      <c r="D239" s="24" t="s">
        <v>575</v>
      </c>
      <c r="E239" s="28" t="s">
        <v>576</v>
      </c>
      <c r="F239" s="29"/>
      <c r="G239" s="27"/>
      <c r="H239" s="27"/>
      <c r="I239" s="33">
        <f>SUBTOTAL(9,I240:I255)</f>
        <v>37294.799999999996</v>
      </c>
      <c r="J239" s="27"/>
      <c r="K239" s="33">
        <f>SUBTOTAL(9,K240:K255)</f>
        <v>0</v>
      </c>
      <c r="L239" s="27">
        <v>0</v>
      </c>
      <c r="M239" s="33">
        <f>SUBTOTAL(9,M240:M255)</f>
        <v>0</v>
      </c>
      <c r="N239" s="27">
        <v>0</v>
      </c>
      <c r="O239" s="33">
        <f>SUBTOTAL(9,O240:O255)</f>
        <v>32867.979999999996</v>
      </c>
      <c r="P239" s="27"/>
      <c r="Q239" s="33">
        <f>SUBTOTAL(9,Q240:Q255)</f>
        <v>32867.979999999996</v>
      </c>
      <c r="R239" s="27"/>
      <c r="S239" s="87">
        <f>SUBTOTAL(9,S240:S255)</f>
        <v>4426.8200000000015</v>
      </c>
      <c r="T239">
        <v>0</v>
      </c>
    </row>
    <row r="240" spans="2:20" ht="24" x14ac:dyDescent="0.25">
      <c r="B240" s="69" t="s">
        <v>39</v>
      </c>
      <c r="C240" s="18" t="s">
        <v>577</v>
      </c>
      <c r="D240" s="19" t="s">
        <v>578</v>
      </c>
      <c r="E240" s="20" t="s">
        <v>579</v>
      </c>
      <c r="F240" s="21" t="s">
        <v>75</v>
      </c>
      <c r="G240" s="22">
        <v>7.6373500170751605</v>
      </c>
      <c r="H240" s="22">
        <v>96.647658985083282</v>
      </c>
      <c r="I240" s="22">
        <f t="shared" ref="I240:I255" si="210">ROUND(G240*H240,2)</f>
        <v>738.13</v>
      </c>
      <c r="J240" s="22"/>
      <c r="K240" s="22">
        <f t="shared" ref="K240:K255" si="211">ROUND($H240*J240,2)</f>
        <v>0</v>
      </c>
      <c r="L240" s="22">
        <v>0</v>
      </c>
      <c r="M240" s="22">
        <f t="shared" ref="M240:M255" si="212">ROUND($H240*L240,2)</f>
        <v>0</v>
      </c>
      <c r="N240" s="22">
        <v>7.64</v>
      </c>
      <c r="O240" s="22">
        <f t="shared" ref="O240:O255" si="213">ROUND($H240*N240,2)</f>
        <v>738.39</v>
      </c>
      <c r="P240" s="22">
        <f t="shared" ref="P240:P255" si="214">J240+L240+N240</f>
        <v>7.64</v>
      </c>
      <c r="Q240" s="22">
        <f t="shared" ref="Q240:Q255" si="215">+M240+K240+O240</f>
        <v>738.39</v>
      </c>
      <c r="R240" s="22">
        <f t="shared" ref="R240:R255" si="216">G240-P240</f>
        <v>-2.6499829248392004E-3</v>
      </c>
      <c r="S240" s="85">
        <f t="shared" ref="S240:S255" si="217">I240-Q240</f>
        <v>-0.25999999999999091</v>
      </c>
      <c r="T240">
        <v>0</v>
      </c>
    </row>
    <row r="241" spans="2:20" ht="24" x14ac:dyDescent="0.25">
      <c r="B241" s="69" t="s">
        <v>39</v>
      </c>
      <c r="C241" s="18" t="s">
        <v>580</v>
      </c>
      <c r="D241" s="19" t="s">
        <v>581</v>
      </c>
      <c r="E241" s="20" t="s">
        <v>582</v>
      </c>
      <c r="F241" s="21" t="s">
        <v>75</v>
      </c>
      <c r="G241" s="22">
        <v>29.029369042174967</v>
      </c>
      <c r="H241" s="22">
        <v>143.74807781517504</v>
      </c>
      <c r="I241" s="22">
        <f t="shared" si="210"/>
        <v>4172.92</v>
      </c>
      <c r="J241" s="22"/>
      <c r="K241" s="22">
        <f t="shared" si="211"/>
        <v>0</v>
      </c>
      <c r="L241" s="22">
        <v>0</v>
      </c>
      <c r="M241" s="22">
        <f t="shared" si="212"/>
        <v>0</v>
      </c>
      <c r="N241" s="22">
        <v>0</v>
      </c>
      <c r="O241" s="22">
        <f t="shared" si="213"/>
        <v>0</v>
      </c>
      <c r="P241" s="22">
        <f t="shared" si="214"/>
        <v>0</v>
      </c>
      <c r="Q241" s="22">
        <f t="shared" si="215"/>
        <v>0</v>
      </c>
      <c r="R241" s="22">
        <f t="shared" si="216"/>
        <v>29.029369042174967</v>
      </c>
      <c r="S241" s="85">
        <f t="shared" si="217"/>
        <v>4172.92</v>
      </c>
      <c r="T241">
        <v>0</v>
      </c>
    </row>
    <row r="242" spans="2:20" ht="24" x14ac:dyDescent="0.25">
      <c r="B242" s="69" t="s">
        <v>39</v>
      </c>
      <c r="C242" s="18" t="s">
        <v>583</v>
      </c>
      <c r="D242" s="19" t="s">
        <v>584</v>
      </c>
      <c r="E242" s="20" t="s">
        <v>585</v>
      </c>
      <c r="F242" s="21" t="s">
        <v>43</v>
      </c>
      <c r="G242" s="22">
        <v>3</v>
      </c>
      <c r="H242" s="22">
        <v>149.79600000000002</v>
      </c>
      <c r="I242" s="22">
        <f t="shared" si="210"/>
        <v>449.39</v>
      </c>
      <c r="J242" s="22"/>
      <c r="K242" s="22">
        <f t="shared" si="211"/>
        <v>0</v>
      </c>
      <c r="L242" s="22">
        <v>0</v>
      </c>
      <c r="M242" s="22">
        <f t="shared" si="212"/>
        <v>0</v>
      </c>
      <c r="N242" s="22">
        <v>3</v>
      </c>
      <c r="O242" s="22">
        <f t="shared" si="213"/>
        <v>449.39</v>
      </c>
      <c r="P242" s="22">
        <f t="shared" si="214"/>
        <v>3</v>
      </c>
      <c r="Q242" s="22">
        <f t="shared" si="215"/>
        <v>449.39</v>
      </c>
      <c r="R242" s="22">
        <f t="shared" si="216"/>
        <v>0</v>
      </c>
      <c r="S242" s="85">
        <f t="shared" si="217"/>
        <v>0</v>
      </c>
      <c r="T242">
        <v>0</v>
      </c>
    </row>
    <row r="243" spans="2:20" ht="24" x14ac:dyDescent="0.25">
      <c r="B243" s="69" t="s">
        <v>39</v>
      </c>
      <c r="C243" s="18" t="s">
        <v>586</v>
      </c>
      <c r="D243" s="19" t="s">
        <v>587</v>
      </c>
      <c r="E243" s="20" t="s">
        <v>588</v>
      </c>
      <c r="F243" s="21" t="s">
        <v>43</v>
      </c>
      <c r="G243" s="22">
        <v>58</v>
      </c>
      <c r="H243" s="22">
        <v>109.83599999999998</v>
      </c>
      <c r="I243" s="22">
        <f t="shared" si="210"/>
        <v>6370.49</v>
      </c>
      <c r="J243" s="22"/>
      <c r="K243" s="22">
        <f t="shared" si="211"/>
        <v>0</v>
      </c>
      <c r="L243" s="22">
        <v>0</v>
      </c>
      <c r="M243" s="22">
        <f t="shared" si="212"/>
        <v>0</v>
      </c>
      <c r="N243" s="22">
        <v>58</v>
      </c>
      <c r="O243" s="22">
        <f t="shared" si="213"/>
        <v>6370.49</v>
      </c>
      <c r="P243" s="22">
        <f t="shared" si="214"/>
        <v>58</v>
      </c>
      <c r="Q243" s="22">
        <f t="shared" si="215"/>
        <v>6370.49</v>
      </c>
      <c r="R243" s="22">
        <f t="shared" si="216"/>
        <v>0</v>
      </c>
      <c r="S243" s="85">
        <f t="shared" si="217"/>
        <v>0</v>
      </c>
      <c r="T243">
        <v>0</v>
      </c>
    </row>
    <row r="244" spans="2:20" x14ac:dyDescent="0.25">
      <c r="B244" s="69" t="s">
        <v>39</v>
      </c>
      <c r="C244" s="18" t="s">
        <v>589</v>
      </c>
      <c r="D244" s="19" t="s">
        <v>590</v>
      </c>
      <c r="E244" s="20" t="s">
        <v>591</v>
      </c>
      <c r="F244" s="21" t="s">
        <v>75</v>
      </c>
      <c r="G244" s="22">
        <v>1112.588321351099</v>
      </c>
      <c r="H244" s="22">
        <v>14.232002705880603</v>
      </c>
      <c r="I244" s="22">
        <f t="shared" si="210"/>
        <v>15834.36</v>
      </c>
      <c r="J244" s="22"/>
      <c r="K244" s="22">
        <f t="shared" si="211"/>
        <v>0</v>
      </c>
      <c r="L244" s="22">
        <v>0</v>
      </c>
      <c r="M244" s="22">
        <f t="shared" si="212"/>
        <v>0</v>
      </c>
      <c r="N244" s="22">
        <v>1112.5861494361277</v>
      </c>
      <c r="O244" s="22">
        <f t="shared" si="213"/>
        <v>15834.33</v>
      </c>
      <c r="P244" s="22">
        <f t="shared" si="214"/>
        <v>1112.5861494361277</v>
      </c>
      <c r="Q244" s="22">
        <f t="shared" si="215"/>
        <v>15834.33</v>
      </c>
      <c r="R244" s="22">
        <f t="shared" si="216"/>
        <v>2.1719149713135266E-3</v>
      </c>
      <c r="S244" s="85">
        <f t="shared" si="217"/>
        <v>3.0000000000654836E-2</v>
      </c>
      <c r="T244">
        <v>0</v>
      </c>
    </row>
    <row r="245" spans="2:20" x14ac:dyDescent="0.25">
      <c r="B245" s="72" t="s">
        <v>134</v>
      </c>
      <c r="C245" s="18" t="s">
        <v>592</v>
      </c>
      <c r="D245" s="19" t="s">
        <v>593</v>
      </c>
      <c r="E245" s="20" t="s">
        <v>594</v>
      </c>
      <c r="F245" s="21" t="s">
        <v>595</v>
      </c>
      <c r="G245" s="22">
        <v>58</v>
      </c>
      <c r="H245" s="22">
        <v>79.185103448275882</v>
      </c>
      <c r="I245" s="22">
        <f t="shared" si="210"/>
        <v>4592.74</v>
      </c>
      <c r="J245" s="22"/>
      <c r="K245" s="22">
        <f t="shared" si="211"/>
        <v>0</v>
      </c>
      <c r="L245" s="22">
        <v>0</v>
      </c>
      <c r="M245" s="22">
        <f t="shared" si="212"/>
        <v>0</v>
      </c>
      <c r="N245" s="22">
        <v>58</v>
      </c>
      <c r="O245" s="22">
        <f t="shared" si="213"/>
        <v>4592.74</v>
      </c>
      <c r="P245" s="22">
        <f t="shared" si="214"/>
        <v>58</v>
      </c>
      <c r="Q245" s="22">
        <f t="shared" si="215"/>
        <v>4592.74</v>
      </c>
      <c r="R245" s="22">
        <f t="shared" si="216"/>
        <v>0</v>
      </c>
      <c r="S245" s="85">
        <f t="shared" si="217"/>
        <v>0</v>
      </c>
      <c r="T245">
        <v>0</v>
      </c>
    </row>
    <row r="246" spans="2:20" ht="48" x14ac:dyDescent="0.25">
      <c r="B246" s="72" t="s">
        <v>134</v>
      </c>
      <c r="C246" s="18" t="s">
        <v>596</v>
      </c>
      <c r="D246" s="19" t="s">
        <v>597</v>
      </c>
      <c r="E246" s="20" t="s">
        <v>598</v>
      </c>
      <c r="F246" s="21" t="s">
        <v>75</v>
      </c>
      <c r="G246" s="22">
        <v>98.903682721123317</v>
      </c>
      <c r="H246" s="22">
        <v>15.419971815410259</v>
      </c>
      <c r="I246" s="22">
        <f t="shared" si="210"/>
        <v>1525.09</v>
      </c>
      <c r="J246" s="22"/>
      <c r="K246" s="22">
        <f t="shared" si="211"/>
        <v>0</v>
      </c>
      <c r="L246" s="22">
        <v>0</v>
      </c>
      <c r="M246" s="22">
        <f t="shared" si="212"/>
        <v>0</v>
      </c>
      <c r="N246" s="22">
        <v>90</v>
      </c>
      <c r="O246" s="22">
        <f t="shared" si="213"/>
        <v>1387.8</v>
      </c>
      <c r="P246" s="22">
        <f t="shared" si="214"/>
        <v>90</v>
      </c>
      <c r="Q246" s="22">
        <f t="shared" si="215"/>
        <v>1387.8</v>
      </c>
      <c r="R246" s="22">
        <f t="shared" si="216"/>
        <v>8.9036827211233174</v>
      </c>
      <c r="S246" s="85">
        <f t="shared" si="217"/>
        <v>137.28999999999996</v>
      </c>
      <c r="T246">
        <v>0</v>
      </c>
    </row>
    <row r="247" spans="2:20" x14ac:dyDescent="0.25">
      <c r="B247" s="69" t="s">
        <v>39</v>
      </c>
      <c r="C247" s="18" t="s">
        <v>599</v>
      </c>
      <c r="D247" s="19" t="s">
        <v>600</v>
      </c>
      <c r="E247" s="44" t="s">
        <v>601</v>
      </c>
      <c r="F247" s="45" t="s">
        <v>43</v>
      </c>
      <c r="G247" s="22">
        <v>1</v>
      </c>
      <c r="H247" s="22">
        <v>267.67200000000003</v>
      </c>
      <c r="I247" s="22">
        <f t="shared" si="210"/>
        <v>267.67</v>
      </c>
      <c r="J247" s="22"/>
      <c r="K247" s="22">
        <f t="shared" si="211"/>
        <v>0</v>
      </c>
      <c r="L247" s="22">
        <v>0</v>
      </c>
      <c r="M247" s="22">
        <f t="shared" si="212"/>
        <v>0</v>
      </c>
      <c r="N247" s="22">
        <v>1</v>
      </c>
      <c r="O247" s="22">
        <f t="shared" si="213"/>
        <v>267.67</v>
      </c>
      <c r="P247" s="22">
        <f t="shared" si="214"/>
        <v>1</v>
      </c>
      <c r="Q247" s="22">
        <f t="shared" si="215"/>
        <v>267.67</v>
      </c>
      <c r="R247" s="22">
        <f t="shared" si="216"/>
        <v>0</v>
      </c>
      <c r="S247" s="85">
        <f t="shared" si="217"/>
        <v>0</v>
      </c>
      <c r="T247">
        <v>0</v>
      </c>
    </row>
    <row r="248" spans="2:20" ht="36" x14ac:dyDescent="0.25">
      <c r="B248" s="69" t="s">
        <v>39</v>
      </c>
      <c r="C248" s="18" t="s">
        <v>602</v>
      </c>
      <c r="D248" s="19" t="s">
        <v>603</v>
      </c>
      <c r="E248" s="20" t="s">
        <v>604</v>
      </c>
      <c r="F248" s="21" t="s">
        <v>43</v>
      </c>
      <c r="G248" s="22">
        <v>1</v>
      </c>
      <c r="H248" s="22">
        <v>345.61199999999997</v>
      </c>
      <c r="I248" s="22">
        <f t="shared" si="210"/>
        <v>345.61</v>
      </c>
      <c r="J248" s="22"/>
      <c r="K248" s="22">
        <f t="shared" si="211"/>
        <v>0</v>
      </c>
      <c r="L248" s="22">
        <v>0</v>
      </c>
      <c r="M248" s="22">
        <f t="shared" si="212"/>
        <v>0</v>
      </c>
      <c r="N248" s="22">
        <v>1</v>
      </c>
      <c r="O248" s="22">
        <f t="shared" si="213"/>
        <v>345.61</v>
      </c>
      <c r="P248" s="22">
        <f t="shared" si="214"/>
        <v>1</v>
      </c>
      <c r="Q248" s="22">
        <f t="shared" si="215"/>
        <v>345.61</v>
      </c>
      <c r="R248" s="22">
        <f t="shared" si="216"/>
        <v>0</v>
      </c>
      <c r="S248" s="85">
        <f t="shared" si="217"/>
        <v>0</v>
      </c>
      <c r="T248">
        <v>0</v>
      </c>
    </row>
    <row r="249" spans="2:20" ht="24" x14ac:dyDescent="0.25">
      <c r="B249" s="69" t="s">
        <v>39</v>
      </c>
      <c r="C249" s="18" t="s">
        <v>605</v>
      </c>
      <c r="D249" s="19" t="s">
        <v>606</v>
      </c>
      <c r="E249" s="20" t="s">
        <v>607</v>
      </c>
      <c r="F249" s="21" t="s">
        <v>43</v>
      </c>
      <c r="G249" s="22">
        <v>1</v>
      </c>
      <c r="H249" s="22">
        <v>1533.2160000000001</v>
      </c>
      <c r="I249" s="22">
        <f t="shared" si="210"/>
        <v>1533.22</v>
      </c>
      <c r="J249" s="22"/>
      <c r="K249" s="22">
        <f t="shared" si="211"/>
        <v>0</v>
      </c>
      <c r="L249" s="22">
        <v>0</v>
      </c>
      <c r="M249" s="22">
        <f t="shared" si="212"/>
        <v>0</v>
      </c>
      <c r="N249" s="22">
        <v>1</v>
      </c>
      <c r="O249" s="22">
        <f t="shared" si="213"/>
        <v>1533.22</v>
      </c>
      <c r="P249" s="22">
        <f t="shared" si="214"/>
        <v>1</v>
      </c>
      <c r="Q249" s="22">
        <f t="shared" si="215"/>
        <v>1533.22</v>
      </c>
      <c r="R249" s="22">
        <f t="shared" si="216"/>
        <v>0</v>
      </c>
      <c r="S249" s="85">
        <f t="shared" si="217"/>
        <v>0</v>
      </c>
      <c r="T249">
        <v>0</v>
      </c>
    </row>
    <row r="250" spans="2:20" x14ac:dyDescent="0.25">
      <c r="B250" s="69" t="s">
        <v>39</v>
      </c>
      <c r="C250" s="18" t="s">
        <v>608</v>
      </c>
      <c r="D250" s="19" t="s">
        <v>609</v>
      </c>
      <c r="E250" s="20" t="s">
        <v>610</v>
      </c>
      <c r="F250" s="21" t="s">
        <v>47</v>
      </c>
      <c r="G250" s="22">
        <v>1.1307245479825561</v>
      </c>
      <c r="H250" s="22">
        <v>96.108287552342503</v>
      </c>
      <c r="I250" s="22">
        <f t="shared" si="210"/>
        <v>108.67</v>
      </c>
      <c r="J250" s="22"/>
      <c r="K250" s="22">
        <f t="shared" si="211"/>
        <v>0</v>
      </c>
      <c r="L250" s="22">
        <v>0</v>
      </c>
      <c r="M250" s="22">
        <f t="shared" si="212"/>
        <v>0</v>
      </c>
      <c r="N250" s="22">
        <v>1</v>
      </c>
      <c r="O250" s="22">
        <f t="shared" si="213"/>
        <v>96.11</v>
      </c>
      <c r="P250" s="22">
        <f t="shared" si="214"/>
        <v>1</v>
      </c>
      <c r="Q250" s="22">
        <f t="shared" si="215"/>
        <v>96.11</v>
      </c>
      <c r="R250" s="22">
        <f t="shared" si="216"/>
        <v>0.13072454798255606</v>
      </c>
      <c r="S250" s="85">
        <f t="shared" si="217"/>
        <v>12.560000000000002</v>
      </c>
      <c r="T250">
        <v>0</v>
      </c>
    </row>
    <row r="251" spans="2:20" ht="24" x14ac:dyDescent="0.25">
      <c r="B251" s="69" t="s">
        <v>39</v>
      </c>
      <c r="C251" s="18" t="s">
        <v>611</v>
      </c>
      <c r="D251" s="19" t="s">
        <v>612</v>
      </c>
      <c r="E251" s="20" t="s">
        <v>613</v>
      </c>
      <c r="F251" s="21" t="s">
        <v>122</v>
      </c>
      <c r="G251" s="22">
        <v>13.448431109612706</v>
      </c>
      <c r="H251" s="22">
        <v>58.704245392289167</v>
      </c>
      <c r="I251" s="22">
        <f t="shared" si="210"/>
        <v>789.48</v>
      </c>
      <c r="J251" s="22"/>
      <c r="K251" s="22">
        <f t="shared" si="211"/>
        <v>0</v>
      </c>
      <c r="L251" s="22">
        <v>0</v>
      </c>
      <c r="M251" s="22">
        <f t="shared" si="212"/>
        <v>0</v>
      </c>
      <c r="N251" s="22">
        <v>12.995800000000001</v>
      </c>
      <c r="O251" s="22">
        <f t="shared" si="213"/>
        <v>762.91</v>
      </c>
      <c r="P251" s="22">
        <f t="shared" si="214"/>
        <v>12.995800000000001</v>
      </c>
      <c r="Q251" s="22">
        <f t="shared" si="215"/>
        <v>762.91</v>
      </c>
      <c r="R251" s="22">
        <f t="shared" si="216"/>
        <v>0.45263110961270492</v>
      </c>
      <c r="S251" s="85">
        <f t="shared" si="217"/>
        <v>26.57000000000005</v>
      </c>
      <c r="T251">
        <v>0</v>
      </c>
    </row>
    <row r="252" spans="2:20" ht="24" x14ac:dyDescent="0.25">
      <c r="B252" s="69" t="s">
        <v>39</v>
      </c>
      <c r="C252" s="18" t="s">
        <v>614</v>
      </c>
      <c r="D252" s="19" t="s">
        <v>615</v>
      </c>
      <c r="E252" s="20" t="s">
        <v>616</v>
      </c>
      <c r="F252" s="21" t="s">
        <v>122</v>
      </c>
      <c r="G252" s="22">
        <v>12.616505482752732</v>
      </c>
      <c r="H252" s="22">
        <v>37.656385965945155</v>
      </c>
      <c r="I252" s="22">
        <f t="shared" si="210"/>
        <v>475.09</v>
      </c>
      <c r="J252" s="22"/>
      <c r="K252" s="22">
        <f t="shared" si="211"/>
        <v>0</v>
      </c>
      <c r="L252" s="22">
        <v>0</v>
      </c>
      <c r="M252" s="22">
        <f t="shared" si="212"/>
        <v>0</v>
      </c>
      <c r="N252" s="22">
        <v>10.555800000000001</v>
      </c>
      <c r="O252" s="22">
        <f t="shared" si="213"/>
        <v>397.49</v>
      </c>
      <c r="P252" s="22">
        <f t="shared" si="214"/>
        <v>10.555800000000001</v>
      </c>
      <c r="Q252" s="22">
        <f t="shared" si="215"/>
        <v>397.49</v>
      </c>
      <c r="R252" s="22">
        <f t="shared" si="216"/>
        <v>2.0607054827527307</v>
      </c>
      <c r="S252" s="85">
        <f t="shared" si="217"/>
        <v>77.599999999999966</v>
      </c>
      <c r="T252">
        <v>0</v>
      </c>
    </row>
    <row r="253" spans="2:20" ht="24" x14ac:dyDescent="0.25">
      <c r="B253" s="69" t="s">
        <v>39</v>
      </c>
      <c r="C253" s="18" t="s">
        <v>617</v>
      </c>
      <c r="D253" s="19" t="s">
        <v>618</v>
      </c>
      <c r="E253" s="20" t="s">
        <v>619</v>
      </c>
      <c r="F253" s="21" t="s">
        <v>122</v>
      </c>
      <c r="G253" s="22">
        <v>1.0811313660534965</v>
      </c>
      <c r="H253" s="22">
        <v>28.381379879863459</v>
      </c>
      <c r="I253" s="22">
        <f t="shared" si="210"/>
        <v>30.68</v>
      </c>
      <c r="J253" s="22"/>
      <c r="K253" s="22">
        <f t="shared" si="211"/>
        <v>0</v>
      </c>
      <c r="L253" s="22">
        <v>0</v>
      </c>
      <c r="M253" s="22">
        <f t="shared" si="212"/>
        <v>0</v>
      </c>
      <c r="N253" s="22">
        <v>1.08</v>
      </c>
      <c r="O253" s="22">
        <f t="shared" si="213"/>
        <v>30.65</v>
      </c>
      <c r="P253" s="22">
        <f t="shared" si="214"/>
        <v>1.08</v>
      </c>
      <c r="Q253" s="22">
        <f t="shared" si="215"/>
        <v>30.65</v>
      </c>
      <c r="R253" s="22">
        <f t="shared" si="216"/>
        <v>1.1313660534963965E-3</v>
      </c>
      <c r="S253" s="85">
        <f t="shared" si="217"/>
        <v>3.0000000000001137E-2</v>
      </c>
      <c r="T253">
        <v>0</v>
      </c>
    </row>
    <row r="254" spans="2:20" ht="24" x14ac:dyDescent="0.25">
      <c r="B254" s="69" t="s">
        <v>39</v>
      </c>
      <c r="C254" s="18" t="s">
        <v>620</v>
      </c>
      <c r="D254" s="19" t="s">
        <v>621</v>
      </c>
      <c r="E254" s="20" t="s">
        <v>622</v>
      </c>
      <c r="F254" s="21" t="s">
        <v>122</v>
      </c>
      <c r="G254" s="22">
        <v>1.0811313660534967</v>
      </c>
      <c r="H254" s="22">
        <v>46.318145576327794</v>
      </c>
      <c r="I254" s="22">
        <f t="shared" si="210"/>
        <v>50.08</v>
      </c>
      <c r="J254" s="22"/>
      <c r="K254" s="22">
        <f t="shared" si="211"/>
        <v>0</v>
      </c>
      <c r="L254" s="22">
        <v>0</v>
      </c>
      <c r="M254" s="22">
        <f t="shared" si="212"/>
        <v>0</v>
      </c>
      <c r="N254" s="22">
        <v>1.08</v>
      </c>
      <c r="O254" s="22">
        <f t="shared" si="213"/>
        <v>50.02</v>
      </c>
      <c r="P254" s="22">
        <f t="shared" si="214"/>
        <v>1.08</v>
      </c>
      <c r="Q254" s="22">
        <f t="shared" si="215"/>
        <v>50.02</v>
      </c>
      <c r="R254" s="22">
        <f t="shared" si="216"/>
        <v>1.1313660534966186E-3</v>
      </c>
      <c r="S254" s="85">
        <f t="shared" si="217"/>
        <v>5.9999999999995168E-2</v>
      </c>
      <c r="T254">
        <v>0</v>
      </c>
    </row>
    <row r="255" spans="2:20" ht="36" x14ac:dyDescent="0.25">
      <c r="B255" s="69" t="s">
        <v>39</v>
      </c>
      <c r="C255" s="18" t="s">
        <v>623</v>
      </c>
      <c r="D255" s="19" t="s">
        <v>624</v>
      </c>
      <c r="E255" s="20" t="s">
        <v>625</v>
      </c>
      <c r="F255" s="21" t="s">
        <v>122</v>
      </c>
      <c r="G255" s="22">
        <v>0.83192562685997284</v>
      </c>
      <c r="H255" s="22">
        <v>13.443509418279355</v>
      </c>
      <c r="I255" s="22">
        <f t="shared" si="210"/>
        <v>11.18</v>
      </c>
      <c r="J255" s="22"/>
      <c r="K255" s="22">
        <f t="shared" si="211"/>
        <v>0</v>
      </c>
      <c r="L255" s="22">
        <v>0</v>
      </c>
      <c r="M255" s="22">
        <f t="shared" si="212"/>
        <v>0</v>
      </c>
      <c r="N255" s="22">
        <v>0.83000000000000118</v>
      </c>
      <c r="O255" s="22">
        <f t="shared" si="213"/>
        <v>11.16</v>
      </c>
      <c r="P255" s="22">
        <f t="shared" si="214"/>
        <v>0.83000000000000118</v>
      </c>
      <c r="Q255" s="22">
        <f t="shared" si="215"/>
        <v>11.16</v>
      </c>
      <c r="R255" s="22">
        <f t="shared" si="216"/>
        <v>1.9256268599716631E-3</v>
      </c>
      <c r="S255" s="85">
        <f t="shared" si="217"/>
        <v>1.9999999999999574E-2</v>
      </c>
      <c r="T255">
        <v>0</v>
      </c>
    </row>
    <row r="256" spans="2:20" x14ac:dyDescent="0.25">
      <c r="B256" s="70"/>
      <c r="C256" s="23"/>
      <c r="D256" s="24" t="s">
        <v>626</v>
      </c>
      <c r="E256" s="28" t="s">
        <v>627</v>
      </c>
      <c r="F256" s="29"/>
      <c r="G256" s="46"/>
      <c r="H256" s="27"/>
      <c r="I256" s="33">
        <f>SUBTOTAL(9,I257:I280)</f>
        <v>93889.22</v>
      </c>
      <c r="J256" s="27"/>
      <c r="K256" s="33">
        <f>SUBTOTAL(9,K257:K280)</f>
        <v>0</v>
      </c>
      <c r="L256" s="27"/>
      <c r="M256" s="33">
        <f>SUBTOTAL(9,M257:M280)</f>
        <v>0</v>
      </c>
      <c r="N256" s="27"/>
      <c r="O256" s="33">
        <f>SUBTOTAL(9,O257:O280)</f>
        <v>51950.899999999987</v>
      </c>
      <c r="P256" s="27"/>
      <c r="Q256" s="33">
        <f>SUBTOTAL(9,Q257:Q280)</f>
        <v>51950.899999999987</v>
      </c>
      <c r="R256" s="27"/>
      <c r="S256" s="87">
        <f>SUBTOTAL(9,S257:S280)</f>
        <v>41938.32</v>
      </c>
      <c r="T256">
        <v>0</v>
      </c>
    </row>
    <row r="257" spans="2:20" ht="36" x14ac:dyDescent="0.25">
      <c r="B257" s="72" t="s">
        <v>134</v>
      </c>
      <c r="C257" s="18" t="s">
        <v>628</v>
      </c>
      <c r="D257" s="19" t="s">
        <v>629</v>
      </c>
      <c r="E257" s="20" t="s">
        <v>630</v>
      </c>
      <c r="F257" s="21" t="s">
        <v>420</v>
      </c>
      <c r="G257" s="22">
        <v>30.995738705662177</v>
      </c>
      <c r="H257" s="22">
        <v>39.464908761040199</v>
      </c>
      <c r="I257" s="22">
        <f t="shared" ref="I257:I280" si="218">ROUND(G257*H257,2)</f>
        <v>1223.24</v>
      </c>
      <c r="J257" s="22"/>
      <c r="K257" s="22">
        <f t="shared" ref="K257:K280" si="219">ROUND($H257*J257,2)</f>
        <v>0</v>
      </c>
      <c r="L257" s="22">
        <v>0</v>
      </c>
      <c r="M257" s="22">
        <f t="shared" ref="M257:M280" si="220">ROUND($H257*L257,2)</f>
        <v>0</v>
      </c>
      <c r="N257" s="22">
        <v>18.899999999999999</v>
      </c>
      <c r="O257" s="22">
        <f t="shared" ref="O257:O280" si="221">ROUND($H257*N257,2)</f>
        <v>745.89</v>
      </c>
      <c r="P257" s="22">
        <f t="shared" ref="P257:P280" si="222">J257+L257+N257</f>
        <v>18.899999999999999</v>
      </c>
      <c r="Q257" s="22">
        <f t="shared" ref="Q257:Q280" si="223">+M257+K257+O257</f>
        <v>745.89</v>
      </c>
      <c r="R257" s="22">
        <f t="shared" ref="R257:R280" si="224">G257-P257</f>
        <v>12.095738705662178</v>
      </c>
      <c r="S257" s="85">
        <f t="shared" ref="S257:S280" si="225">I257-Q257</f>
        <v>477.35</v>
      </c>
      <c r="T257">
        <v>0</v>
      </c>
    </row>
    <row r="258" spans="2:20" ht="24" x14ac:dyDescent="0.25">
      <c r="B258" s="72" t="s">
        <v>134</v>
      </c>
      <c r="C258" s="18" t="s">
        <v>631</v>
      </c>
      <c r="D258" s="19" t="s">
        <v>632</v>
      </c>
      <c r="E258" s="20" t="s">
        <v>633</v>
      </c>
      <c r="F258" s="21" t="s">
        <v>420</v>
      </c>
      <c r="G258" s="22">
        <v>68.190625152456789</v>
      </c>
      <c r="H258" s="22">
        <v>47.010039764747724</v>
      </c>
      <c r="I258" s="22">
        <f t="shared" si="218"/>
        <v>3205.64</v>
      </c>
      <c r="J258" s="22"/>
      <c r="K258" s="22">
        <f t="shared" si="219"/>
        <v>0</v>
      </c>
      <c r="L258" s="22">
        <v>0</v>
      </c>
      <c r="M258" s="22">
        <f t="shared" si="220"/>
        <v>0</v>
      </c>
      <c r="N258" s="22">
        <v>33</v>
      </c>
      <c r="O258" s="22">
        <f t="shared" si="221"/>
        <v>1551.33</v>
      </c>
      <c r="P258" s="22">
        <f t="shared" si="222"/>
        <v>33</v>
      </c>
      <c r="Q258" s="22">
        <f t="shared" si="223"/>
        <v>1551.33</v>
      </c>
      <c r="R258" s="22">
        <f t="shared" si="224"/>
        <v>35.190625152456789</v>
      </c>
      <c r="S258" s="85">
        <f t="shared" si="225"/>
        <v>1654.31</v>
      </c>
      <c r="T258">
        <v>0</v>
      </c>
    </row>
    <row r="259" spans="2:20" ht="24" x14ac:dyDescent="0.25">
      <c r="B259" s="72" t="s">
        <v>134</v>
      </c>
      <c r="C259" s="18" t="s">
        <v>634</v>
      </c>
      <c r="D259" s="19" t="s">
        <v>635</v>
      </c>
      <c r="E259" s="20" t="s">
        <v>636</v>
      </c>
      <c r="F259" s="21" t="s">
        <v>420</v>
      </c>
      <c r="G259" s="22">
        <v>52.444789889980406</v>
      </c>
      <c r="H259" s="22">
        <v>55.049891629970617</v>
      </c>
      <c r="I259" s="22">
        <f t="shared" si="218"/>
        <v>2887.08</v>
      </c>
      <c r="J259" s="22"/>
      <c r="K259" s="22">
        <f t="shared" si="219"/>
        <v>0</v>
      </c>
      <c r="L259" s="22">
        <v>0</v>
      </c>
      <c r="M259" s="22">
        <f t="shared" si="220"/>
        <v>0</v>
      </c>
      <c r="N259" s="22">
        <v>0</v>
      </c>
      <c r="O259" s="22">
        <f t="shared" si="221"/>
        <v>0</v>
      </c>
      <c r="P259" s="22">
        <f t="shared" si="222"/>
        <v>0</v>
      </c>
      <c r="Q259" s="22">
        <f t="shared" si="223"/>
        <v>0</v>
      </c>
      <c r="R259" s="22">
        <f t="shared" si="224"/>
        <v>52.444789889980406</v>
      </c>
      <c r="S259" s="85">
        <f t="shared" si="225"/>
        <v>2887.08</v>
      </c>
      <c r="T259">
        <v>0</v>
      </c>
    </row>
    <row r="260" spans="2:20" ht="24" x14ac:dyDescent="0.25">
      <c r="B260" s="69" t="s">
        <v>39</v>
      </c>
      <c r="C260" s="18" t="s">
        <v>577</v>
      </c>
      <c r="D260" s="19" t="s">
        <v>637</v>
      </c>
      <c r="E260" s="20" t="s">
        <v>579</v>
      </c>
      <c r="F260" s="21" t="s">
        <v>75</v>
      </c>
      <c r="G260" s="22">
        <v>180.81674131335089</v>
      </c>
      <c r="H260" s="22">
        <v>96.647997707885168</v>
      </c>
      <c r="I260" s="22">
        <f t="shared" si="218"/>
        <v>17475.580000000002</v>
      </c>
      <c r="J260" s="22"/>
      <c r="K260" s="22">
        <f t="shared" si="219"/>
        <v>0</v>
      </c>
      <c r="L260" s="22">
        <v>0</v>
      </c>
      <c r="M260" s="22">
        <f t="shared" si="220"/>
        <v>0</v>
      </c>
      <c r="N260" s="22">
        <v>179.79999999999998</v>
      </c>
      <c r="O260" s="22">
        <f t="shared" si="221"/>
        <v>17377.310000000001</v>
      </c>
      <c r="P260" s="22">
        <f t="shared" si="222"/>
        <v>179.79999999999998</v>
      </c>
      <c r="Q260" s="22">
        <f t="shared" si="223"/>
        <v>17377.310000000001</v>
      </c>
      <c r="R260" s="22">
        <f t="shared" si="224"/>
        <v>1.0167413133509058</v>
      </c>
      <c r="S260" s="85">
        <f t="shared" si="225"/>
        <v>98.270000000000437</v>
      </c>
      <c r="T260">
        <v>0</v>
      </c>
    </row>
    <row r="261" spans="2:20" ht="24" x14ac:dyDescent="0.25">
      <c r="B261" s="69" t="s">
        <v>39</v>
      </c>
      <c r="C261" s="18" t="s">
        <v>580</v>
      </c>
      <c r="D261" s="19" t="s">
        <v>638</v>
      </c>
      <c r="E261" s="20" t="s">
        <v>582</v>
      </c>
      <c r="F261" s="21" t="s">
        <v>75</v>
      </c>
      <c r="G261" s="22">
        <v>119.75017674500349</v>
      </c>
      <c r="H261" s="22">
        <v>143.74796320054901</v>
      </c>
      <c r="I261" s="22">
        <f t="shared" si="218"/>
        <v>17213.84</v>
      </c>
      <c r="J261" s="22"/>
      <c r="K261" s="22">
        <f t="shared" si="219"/>
        <v>0</v>
      </c>
      <c r="L261" s="22">
        <v>0</v>
      </c>
      <c r="M261" s="22">
        <f t="shared" si="220"/>
        <v>0</v>
      </c>
      <c r="N261" s="22">
        <v>107.43</v>
      </c>
      <c r="O261" s="22">
        <f t="shared" si="221"/>
        <v>15442.84</v>
      </c>
      <c r="P261" s="22">
        <f t="shared" si="222"/>
        <v>107.43</v>
      </c>
      <c r="Q261" s="22">
        <f t="shared" si="223"/>
        <v>15442.84</v>
      </c>
      <c r="R261" s="22">
        <f t="shared" si="224"/>
        <v>12.320176745003479</v>
      </c>
      <c r="S261" s="85">
        <f t="shared" si="225"/>
        <v>1771</v>
      </c>
      <c r="T261">
        <v>0</v>
      </c>
    </row>
    <row r="262" spans="2:20" ht="48" x14ac:dyDescent="0.25">
      <c r="B262" s="72" t="s">
        <v>134</v>
      </c>
      <c r="C262" s="18" t="s">
        <v>639</v>
      </c>
      <c r="D262" s="19" t="s">
        <v>640</v>
      </c>
      <c r="E262" s="20" t="s">
        <v>641</v>
      </c>
      <c r="F262" s="21" t="s">
        <v>75</v>
      </c>
      <c r="G262" s="22">
        <v>127.15815829565676</v>
      </c>
      <c r="H262" s="22">
        <v>16.692000170880874</v>
      </c>
      <c r="I262" s="22">
        <f t="shared" si="218"/>
        <v>2122.52</v>
      </c>
      <c r="J262" s="22"/>
      <c r="K262" s="22">
        <f t="shared" si="219"/>
        <v>0</v>
      </c>
      <c r="L262" s="22">
        <v>0</v>
      </c>
      <c r="M262" s="22">
        <f t="shared" si="220"/>
        <v>0</v>
      </c>
      <c r="N262" s="22">
        <v>127.00000000000001</v>
      </c>
      <c r="O262" s="22">
        <f t="shared" si="221"/>
        <v>2119.88</v>
      </c>
      <c r="P262" s="22">
        <f t="shared" si="222"/>
        <v>127.00000000000001</v>
      </c>
      <c r="Q262" s="22">
        <f t="shared" si="223"/>
        <v>2119.88</v>
      </c>
      <c r="R262" s="22">
        <f t="shared" si="224"/>
        <v>0.15815829565674733</v>
      </c>
      <c r="S262" s="85">
        <f t="shared" si="225"/>
        <v>2.6399999999998727</v>
      </c>
      <c r="T262">
        <v>0</v>
      </c>
    </row>
    <row r="263" spans="2:20" ht="48" x14ac:dyDescent="0.25">
      <c r="B263" s="72" t="s">
        <v>134</v>
      </c>
      <c r="C263" s="18" t="s">
        <v>596</v>
      </c>
      <c r="D263" s="19" t="s">
        <v>642</v>
      </c>
      <c r="E263" s="20" t="s">
        <v>598</v>
      </c>
      <c r="F263" s="21" t="s">
        <v>75</v>
      </c>
      <c r="G263" s="22">
        <v>109.83649967738448</v>
      </c>
      <c r="H263" s="22">
        <v>15.420010697488857</v>
      </c>
      <c r="I263" s="22">
        <f t="shared" si="218"/>
        <v>1693.68</v>
      </c>
      <c r="J263" s="22"/>
      <c r="K263" s="22">
        <f t="shared" si="219"/>
        <v>0</v>
      </c>
      <c r="L263" s="22">
        <v>0</v>
      </c>
      <c r="M263" s="22">
        <f t="shared" si="220"/>
        <v>0</v>
      </c>
      <c r="N263" s="22">
        <v>109</v>
      </c>
      <c r="O263" s="22">
        <f t="shared" si="221"/>
        <v>1680.78</v>
      </c>
      <c r="P263" s="22">
        <f t="shared" si="222"/>
        <v>109</v>
      </c>
      <c r="Q263" s="22">
        <f t="shared" si="223"/>
        <v>1680.78</v>
      </c>
      <c r="R263" s="22">
        <f t="shared" si="224"/>
        <v>0.83649967738448083</v>
      </c>
      <c r="S263" s="85">
        <f t="shared" si="225"/>
        <v>12.900000000000091</v>
      </c>
      <c r="T263">
        <v>0</v>
      </c>
    </row>
    <row r="264" spans="2:20" ht="24" x14ac:dyDescent="0.25">
      <c r="B264" s="69" t="s">
        <v>39</v>
      </c>
      <c r="C264" s="18" t="s">
        <v>643</v>
      </c>
      <c r="D264" s="19" t="s">
        <v>644</v>
      </c>
      <c r="E264" s="20" t="s">
        <v>645</v>
      </c>
      <c r="F264" s="21" t="s">
        <v>43</v>
      </c>
      <c r="G264" s="22">
        <v>22</v>
      </c>
      <c r="H264" s="22">
        <v>75.600000000000009</v>
      </c>
      <c r="I264" s="22">
        <f t="shared" si="218"/>
        <v>1663.2</v>
      </c>
      <c r="J264" s="22"/>
      <c r="K264" s="22">
        <f t="shared" si="219"/>
        <v>0</v>
      </c>
      <c r="L264" s="22">
        <v>0</v>
      </c>
      <c r="M264" s="22">
        <f t="shared" si="220"/>
        <v>0</v>
      </c>
      <c r="N264" s="22">
        <v>8</v>
      </c>
      <c r="O264" s="22">
        <f t="shared" si="221"/>
        <v>604.79999999999995</v>
      </c>
      <c r="P264" s="22">
        <f t="shared" si="222"/>
        <v>8</v>
      </c>
      <c r="Q264" s="22">
        <f t="shared" si="223"/>
        <v>604.79999999999995</v>
      </c>
      <c r="R264" s="22">
        <f t="shared" si="224"/>
        <v>14</v>
      </c>
      <c r="S264" s="85">
        <f t="shared" si="225"/>
        <v>1058.4000000000001</v>
      </c>
      <c r="T264">
        <v>0</v>
      </c>
    </row>
    <row r="265" spans="2:20" x14ac:dyDescent="0.25">
      <c r="B265" s="69" t="s">
        <v>39</v>
      </c>
      <c r="C265" s="18" t="s">
        <v>646</v>
      </c>
      <c r="D265" s="19" t="s">
        <v>647</v>
      </c>
      <c r="E265" s="20" t="s">
        <v>648</v>
      </c>
      <c r="F265" s="21" t="s">
        <v>43</v>
      </c>
      <c r="G265" s="22">
        <v>1</v>
      </c>
      <c r="H265" s="22">
        <v>391.65600000000001</v>
      </c>
      <c r="I265" s="22">
        <f t="shared" si="218"/>
        <v>391.66</v>
      </c>
      <c r="J265" s="22"/>
      <c r="K265" s="22">
        <f t="shared" si="219"/>
        <v>0</v>
      </c>
      <c r="L265" s="22">
        <v>0</v>
      </c>
      <c r="M265" s="22">
        <f t="shared" si="220"/>
        <v>0</v>
      </c>
      <c r="N265" s="22">
        <v>0</v>
      </c>
      <c r="O265" s="22">
        <f t="shared" si="221"/>
        <v>0</v>
      </c>
      <c r="P265" s="22">
        <f t="shared" si="222"/>
        <v>0</v>
      </c>
      <c r="Q265" s="22">
        <f t="shared" si="223"/>
        <v>0</v>
      </c>
      <c r="R265" s="22">
        <f t="shared" si="224"/>
        <v>1</v>
      </c>
      <c r="S265" s="85">
        <f t="shared" si="225"/>
        <v>391.66</v>
      </c>
      <c r="T265">
        <v>0</v>
      </c>
    </row>
    <row r="266" spans="2:20" x14ac:dyDescent="0.25">
      <c r="B266" s="69" t="s">
        <v>39</v>
      </c>
      <c r="C266" s="18" t="s">
        <v>649</v>
      </c>
      <c r="D266" s="19" t="s">
        <v>650</v>
      </c>
      <c r="E266" s="20" t="s">
        <v>651</v>
      </c>
      <c r="F266" s="21" t="s">
        <v>43</v>
      </c>
      <c r="G266" s="22">
        <v>1</v>
      </c>
      <c r="H266" s="22">
        <v>38.927999999999997</v>
      </c>
      <c r="I266" s="22">
        <f t="shared" si="218"/>
        <v>38.93</v>
      </c>
      <c r="J266" s="22"/>
      <c r="K266" s="22">
        <f t="shared" si="219"/>
        <v>0</v>
      </c>
      <c r="L266" s="22">
        <v>0</v>
      </c>
      <c r="M266" s="22">
        <f t="shared" si="220"/>
        <v>0</v>
      </c>
      <c r="N266" s="22">
        <v>0</v>
      </c>
      <c r="O266" s="22">
        <f t="shared" si="221"/>
        <v>0</v>
      </c>
      <c r="P266" s="22">
        <f t="shared" si="222"/>
        <v>0</v>
      </c>
      <c r="Q266" s="22">
        <f t="shared" si="223"/>
        <v>0</v>
      </c>
      <c r="R266" s="22">
        <f t="shared" si="224"/>
        <v>1</v>
      </c>
      <c r="S266" s="85">
        <f t="shared" si="225"/>
        <v>38.93</v>
      </c>
      <c r="T266">
        <v>0</v>
      </c>
    </row>
    <row r="267" spans="2:20" ht="24" x14ac:dyDescent="0.25">
      <c r="B267" s="69" t="s">
        <v>39</v>
      </c>
      <c r="C267" s="18" t="s">
        <v>652</v>
      </c>
      <c r="D267" s="19" t="s">
        <v>653</v>
      </c>
      <c r="E267" s="20" t="s">
        <v>654</v>
      </c>
      <c r="F267" s="21" t="s">
        <v>75</v>
      </c>
      <c r="G267" s="22">
        <v>50.237893294137258</v>
      </c>
      <c r="H267" s="22">
        <v>13.391883215742112</v>
      </c>
      <c r="I267" s="22">
        <f t="shared" si="218"/>
        <v>672.78</v>
      </c>
      <c r="J267" s="22"/>
      <c r="K267" s="22">
        <f t="shared" si="219"/>
        <v>0</v>
      </c>
      <c r="L267" s="22">
        <v>0</v>
      </c>
      <c r="M267" s="22">
        <f t="shared" si="220"/>
        <v>0</v>
      </c>
      <c r="N267" s="22">
        <v>50.239999999999995</v>
      </c>
      <c r="O267" s="22">
        <f t="shared" si="221"/>
        <v>672.81</v>
      </c>
      <c r="P267" s="22">
        <f t="shared" si="222"/>
        <v>50.239999999999995</v>
      </c>
      <c r="Q267" s="22">
        <f t="shared" si="223"/>
        <v>672.81</v>
      </c>
      <c r="R267" s="22">
        <f t="shared" si="224"/>
        <v>-2.1067058627366464E-3</v>
      </c>
      <c r="S267" s="85">
        <f t="shared" si="225"/>
        <v>-2.9999999999972715E-2</v>
      </c>
      <c r="T267">
        <v>0</v>
      </c>
    </row>
    <row r="268" spans="2:20" ht="24" x14ac:dyDescent="0.25">
      <c r="B268" s="69" t="s">
        <v>39</v>
      </c>
      <c r="C268" s="18" t="s">
        <v>655</v>
      </c>
      <c r="D268" s="19" t="s">
        <v>656</v>
      </c>
      <c r="E268" s="20" t="s">
        <v>657</v>
      </c>
      <c r="F268" s="21" t="s">
        <v>75</v>
      </c>
      <c r="G268" s="22">
        <v>25.857885057811615</v>
      </c>
      <c r="H268" s="22">
        <v>19.391841168716095</v>
      </c>
      <c r="I268" s="22">
        <f t="shared" si="218"/>
        <v>501.43</v>
      </c>
      <c r="J268" s="22"/>
      <c r="K268" s="22">
        <f t="shared" si="219"/>
        <v>0</v>
      </c>
      <c r="L268" s="22">
        <v>0</v>
      </c>
      <c r="M268" s="22">
        <f t="shared" si="220"/>
        <v>0</v>
      </c>
      <c r="N268" s="22">
        <v>0</v>
      </c>
      <c r="O268" s="22">
        <f t="shared" si="221"/>
        <v>0</v>
      </c>
      <c r="P268" s="22">
        <f t="shared" si="222"/>
        <v>0</v>
      </c>
      <c r="Q268" s="22">
        <f t="shared" si="223"/>
        <v>0</v>
      </c>
      <c r="R268" s="22">
        <f t="shared" si="224"/>
        <v>25.857885057811615</v>
      </c>
      <c r="S268" s="85">
        <f t="shared" si="225"/>
        <v>501.43</v>
      </c>
      <c r="T268">
        <v>0</v>
      </c>
    </row>
    <row r="269" spans="2:20" ht="24" x14ac:dyDescent="0.25">
      <c r="B269" s="69" t="s">
        <v>39</v>
      </c>
      <c r="C269" s="18" t="s">
        <v>658</v>
      </c>
      <c r="D269" s="19" t="s">
        <v>659</v>
      </c>
      <c r="E269" s="20" t="s">
        <v>660</v>
      </c>
      <c r="F269" s="21" t="s">
        <v>75</v>
      </c>
      <c r="G269" s="22">
        <v>50.237893294137258</v>
      </c>
      <c r="H269" s="22">
        <v>9.3120943042130797</v>
      </c>
      <c r="I269" s="22">
        <f t="shared" si="218"/>
        <v>467.82</v>
      </c>
      <c r="J269" s="22"/>
      <c r="K269" s="22">
        <f t="shared" si="219"/>
        <v>0</v>
      </c>
      <c r="L269" s="22">
        <v>0</v>
      </c>
      <c r="M269" s="22">
        <f t="shared" si="220"/>
        <v>0</v>
      </c>
      <c r="N269" s="22">
        <v>50.239999999999995</v>
      </c>
      <c r="O269" s="22">
        <f t="shared" si="221"/>
        <v>467.84</v>
      </c>
      <c r="P269" s="22">
        <f t="shared" si="222"/>
        <v>50.239999999999995</v>
      </c>
      <c r="Q269" s="22">
        <f t="shared" si="223"/>
        <v>467.84</v>
      </c>
      <c r="R269" s="22">
        <f t="shared" si="224"/>
        <v>-2.1067058627366464E-3</v>
      </c>
      <c r="S269" s="85">
        <f t="shared" si="225"/>
        <v>-1.999999999998181E-2</v>
      </c>
      <c r="T269">
        <v>0</v>
      </c>
    </row>
    <row r="270" spans="2:20" ht="24" x14ac:dyDescent="0.25">
      <c r="B270" s="69" t="s">
        <v>39</v>
      </c>
      <c r="C270" s="18" t="s">
        <v>661</v>
      </c>
      <c r="D270" s="19" t="s">
        <v>662</v>
      </c>
      <c r="E270" s="20" t="s">
        <v>663</v>
      </c>
      <c r="F270" s="21" t="s">
        <v>75</v>
      </c>
      <c r="G270" s="22">
        <v>25.857885057811615</v>
      </c>
      <c r="H270" s="22">
        <v>14.771973776896616</v>
      </c>
      <c r="I270" s="22">
        <f t="shared" si="218"/>
        <v>381.97</v>
      </c>
      <c r="J270" s="22"/>
      <c r="K270" s="22">
        <f t="shared" si="219"/>
        <v>0</v>
      </c>
      <c r="L270" s="22">
        <v>0</v>
      </c>
      <c r="M270" s="22">
        <f t="shared" si="220"/>
        <v>0</v>
      </c>
      <c r="N270" s="22">
        <v>0</v>
      </c>
      <c r="O270" s="22">
        <f t="shared" si="221"/>
        <v>0</v>
      </c>
      <c r="P270" s="22">
        <f t="shared" si="222"/>
        <v>0</v>
      </c>
      <c r="Q270" s="22">
        <f t="shared" si="223"/>
        <v>0</v>
      </c>
      <c r="R270" s="22">
        <f t="shared" si="224"/>
        <v>25.857885057811615</v>
      </c>
      <c r="S270" s="85">
        <f t="shared" si="225"/>
        <v>381.97</v>
      </c>
      <c r="T270">
        <v>0</v>
      </c>
    </row>
    <row r="271" spans="2:20" ht="36" x14ac:dyDescent="0.25">
      <c r="B271" s="69" t="s">
        <v>39</v>
      </c>
      <c r="C271" s="18" t="s">
        <v>664</v>
      </c>
      <c r="D271" s="19" t="s">
        <v>665</v>
      </c>
      <c r="E271" s="20" t="s">
        <v>666</v>
      </c>
      <c r="F271" s="21" t="s">
        <v>43</v>
      </c>
      <c r="G271" s="22">
        <v>2</v>
      </c>
      <c r="H271" s="22">
        <v>374.4</v>
      </c>
      <c r="I271" s="22">
        <f t="shared" si="218"/>
        <v>748.8</v>
      </c>
      <c r="J271" s="22"/>
      <c r="K271" s="22">
        <f t="shared" si="219"/>
        <v>0</v>
      </c>
      <c r="L271" s="22">
        <v>0</v>
      </c>
      <c r="M271" s="22">
        <f t="shared" si="220"/>
        <v>0</v>
      </c>
      <c r="N271" s="22">
        <v>2</v>
      </c>
      <c r="O271" s="22">
        <f t="shared" si="221"/>
        <v>748.8</v>
      </c>
      <c r="P271" s="22">
        <f t="shared" si="222"/>
        <v>2</v>
      </c>
      <c r="Q271" s="22">
        <f t="shared" si="223"/>
        <v>748.8</v>
      </c>
      <c r="R271" s="22">
        <f t="shared" si="224"/>
        <v>0</v>
      </c>
      <c r="S271" s="85">
        <f t="shared" si="225"/>
        <v>0</v>
      </c>
      <c r="T271">
        <v>0</v>
      </c>
    </row>
    <row r="272" spans="2:20" ht="36" x14ac:dyDescent="0.25">
      <c r="B272" s="69" t="s">
        <v>134</v>
      </c>
      <c r="C272" s="18" t="s">
        <v>667</v>
      </c>
      <c r="D272" s="19" t="s">
        <v>668</v>
      </c>
      <c r="E272" s="20" t="s">
        <v>669</v>
      </c>
      <c r="F272" s="21" t="s">
        <v>420</v>
      </c>
      <c r="G272" s="22">
        <v>1.6985664810702872</v>
      </c>
      <c r="H272" s="22">
        <v>806.88275394225582</v>
      </c>
      <c r="I272" s="22">
        <f t="shared" si="218"/>
        <v>1370.54</v>
      </c>
      <c r="J272" s="22"/>
      <c r="K272" s="22">
        <f t="shared" si="219"/>
        <v>0</v>
      </c>
      <c r="L272" s="22">
        <v>0</v>
      </c>
      <c r="M272" s="22">
        <f t="shared" si="220"/>
        <v>0</v>
      </c>
      <c r="N272" s="22">
        <v>1.5</v>
      </c>
      <c r="O272" s="22">
        <f t="shared" si="221"/>
        <v>1210.32</v>
      </c>
      <c r="P272" s="22">
        <f t="shared" si="222"/>
        <v>1.5</v>
      </c>
      <c r="Q272" s="22">
        <f t="shared" si="223"/>
        <v>1210.32</v>
      </c>
      <c r="R272" s="22">
        <f t="shared" si="224"/>
        <v>0.19856648107028718</v>
      </c>
      <c r="S272" s="85">
        <f t="shared" si="225"/>
        <v>160.22000000000003</v>
      </c>
      <c r="T272">
        <v>0</v>
      </c>
    </row>
    <row r="273" spans="2:20" x14ac:dyDescent="0.25">
      <c r="B273" s="69" t="s">
        <v>39</v>
      </c>
      <c r="C273" s="18" t="s">
        <v>670</v>
      </c>
      <c r="D273" s="19" t="s">
        <v>671</v>
      </c>
      <c r="E273" s="44" t="s">
        <v>672</v>
      </c>
      <c r="F273" s="45" t="s">
        <v>43</v>
      </c>
      <c r="G273" s="22">
        <v>1</v>
      </c>
      <c r="H273" s="22">
        <v>2222.1</v>
      </c>
      <c r="I273" s="22">
        <f t="shared" si="218"/>
        <v>2222.1</v>
      </c>
      <c r="J273" s="22"/>
      <c r="K273" s="22">
        <f t="shared" si="219"/>
        <v>0</v>
      </c>
      <c r="L273" s="22">
        <v>0</v>
      </c>
      <c r="M273" s="22">
        <f t="shared" si="220"/>
        <v>0</v>
      </c>
      <c r="N273" s="22">
        <v>1</v>
      </c>
      <c r="O273" s="22">
        <f t="shared" si="221"/>
        <v>2222.1</v>
      </c>
      <c r="P273" s="22">
        <f t="shared" si="222"/>
        <v>1</v>
      </c>
      <c r="Q273" s="22">
        <f t="shared" si="223"/>
        <v>2222.1</v>
      </c>
      <c r="R273" s="22">
        <f t="shared" si="224"/>
        <v>0</v>
      </c>
      <c r="S273" s="85">
        <f t="shared" si="225"/>
        <v>0</v>
      </c>
      <c r="T273">
        <v>0</v>
      </c>
    </row>
    <row r="274" spans="2:20" x14ac:dyDescent="0.25">
      <c r="B274" s="69" t="s">
        <v>39</v>
      </c>
      <c r="C274" s="18" t="s">
        <v>608</v>
      </c>
      <c r="D274" s="19" t="s">
        <v>673</v>
      </c>
      <c r="E274" s="20" t="s">
        <v>610</v>
      </c>
      <c r="F274" s="21" t="s">
        <v>47</v>
      </c>
      <c r="G274" s="22">
        <v>3.0499806886371585</v>
      </c>
      <c r="H274" s="22">
        <v>96.106838017711652</v>
      </c>
      <c r="I274" s="22">
        <f t="shared" si="218"/>
        <v>293.12</v>
      </c>
      <c r="J274" s="22"/>
      <c r="K274" s="22">
        <f t="shared" si="219"/>
        <v>0</v>
      </c>
      <c r="L274" s="22">
        <v>0</v>
      </c>
      <c r="M274" s="22">
        <f t="shared" si="220"/>
        <v>0</v>
      </c>
      <c r="N274" s="22">
        <v>0.62000000000000011</v>
      </c>
      <c r="O274" s="22">
        <f t="shared" si="221"/>
        <v>59.59</v>
      </c>
      <c r="P274" s="22">
        <f t="shared" si="222"/>
        <v>0.62000000000000011</v>
      </c>
      <c r="Q274" s="22">
        <f t="shared" si="223"/>
        <v>59.59</v>
      </c>
      <c r="R274" s="22">
        <f t="shared" si="224"/>
        <v>2.4299806886371584</v>
      </c>
      <c r="S274" s="85">
        <f t="shared" si="225"/>
        <v>233.53</v>
      </c>
      <c r="T274">
        <v>0</v>
      </c>
    </row>
    <row r="275" spans="2:20" ht="24" x14ac:dyDescent="0.25">
      <c r="B275" s="69" t="s">
        <v>39</v>
      </c>
      <c r="C275" s="18" t="s">
        <v>611</v>
      </c>
      <c r="D275" s="19" t="s">
        <v>674</v>
      </c>
      <c r="E275" s="20" t="s">
        <v>613</v>
      </c>
      <c r="F275" s="21" t="s">
        <v>122</v>
      </c>
      <c r="G275" s="22">
        <v>38.955444405276225</v>
      </c>
      <c r="H275" s="22">
        <v>58.703989517066447</v>
      </c>
      <c r="I275" s="22">
        <f t="shared" si="218"/>
        <v>2286.84</v>
      </c>
      <c r="J275" s="22"/>
      <c r="K275" s="22">
        <f t="shared" si="219"/>
        <v>0</v>
      </c>
      <c r="L275" s="22">
        <v>0</v>
      </c>
      <c r="M275" s="22">
        <f t="shared" si="220"/>
        <v>0</v>
      </c>
      <c r="N275" s="22">
        <v>38</v>
      </c>
      <c r="O275" s="22">
        <f t="shared" si="221"/>
        <v>2230.75</v>
      </c>
      <c r="P275" s="22">
        <f t="shared" si="222"/>
        <v>38</v>
      </c>
      <c r="Q275" s="22">
        <f t="shared" si="223"/>
        <v>2230.75</v>
      </c>
      <c r="R275" s="22">
        <f t="shared" si="224"/>
        <v>0.95544440527622498</v>
      </c>
      <c r="S275" s="85">
        <f t="shared" si="225"/>
        <v>56.090000000000146</v>
      </c>
      <c r="T275">
        <v>0</v>
      </c>
    </row>
    <row r="276" spans="2:20" ht="24" x14ac:dyDescent="0.25">
      <c r="B276" s="69" t="s">
        <v>39</v>
      </c>
      <c r="C276" s="18" t="s">
        <v>614</v>
      </c>
      <c r="D276" s="19" t="s">
        <v>675</v>
      </c>
      <c r="E276" s="20" t="s">
        <v>616</v>
      </c>
      <c r="F276" s="21" t="s">
        <v>122</v>
      </c>
      <c r="G276" s="22">
        <v>34.970632237276291</v>
      </c>
      <c r="H276" s="22">
        <v>37.656053544159896</v>
      </c>
      <c r="I276" s="22">
        <f t="shared" si="218"/>
        <v>1316.86</v>
      </c>
      <c r="J276" s="22"/>
      <c r="K276" s="22">
        <f t="shared" si="219"/>
        <v>0</v>
      </c>
      <c r="L276" s="22">
        <v>0</v>
      </c>
      <c r="M276" s="22">
        <f t="shared" si="220"/>
        <v>0</v>
      </c>
      <c r="N276" s="22">
        <v>34</v>
      </c>
      <c r="O276" s="22">
        <f t="shared" si="221"/>
        <v>1280.31</v>
      </c>
      <c r="P276" s="22">
        <f t="shared" si="222"/>
        <v>34</v>
      </c>
      <c r="Q276" s="22">
        <f t="shared" si="223"/>
        <v>1280.31</v>
      </c>
      <c r="R276" s="22">
        <f t="shared" si="224"/>
        <v>0.97063223727629122</v>
      </c>
      <c r="S276" s="85">
        <f t="shared" si="225"/>
        <v>36.549999999999955</v>
      </c>
      <c r="T276">
        <v>0</v>
      </c>
    </row>
    <row r="277" spans="2:20" ht="24" x14ac:dyDescent="0.25">
      <c r="B277" s="69" t="s">
        <v>39</v>
      </c>
      <c r="C277" s="18" t="s">
        <v>617</v>
      </c>
      <c r="D277" s="19" t="s">
        <v>676</v>
      </c>
      <c r="E277" s="20" t="s">
        <v>619</v>
      </c>
      <c r="F277" s="21" t="s">
        <v>122</v>
      </c>
      <c r="G277" s="22">
        <v>5.1824875115867153</v>
      </c>
      <c r="H277" s="22">
        <v>28.380965640758003</v>
      </c>
      <c r="I277" s="22">
        <f t="shared" si="218"/>
        <v>147.08000000000001</v>
      </c>
      <c r="J277" s="22"/>
      <c r="K277" s="22">
        <f t="shared" si="219"/>
        <v>0</v>
      </c>
      <c r="L277" s="22">
        <v>0</v>
      </c>
      <c r="M277" s="22">
        <f t="shared" si="220"/>
        <v>0</v>
      </c>
      <c r="N277" s="22">
        <v>5</v>
      </c>
      <c r="O277" s="22">
        <f t="shared" si="221"/>
        <v>141.9</v>
      </c>
      <c r="P277" s="22">
        <f t="shared" si="222"/>
        <v>5</v>
      </c>
      <c r="Q277" s="22">
        <f t="shared" si="223"/>
        <v>141.9</v>
      </c>
      <c r="R277" s="22">
        <f t="shared" si="224"/>
        <v>0.18248751158671528</v>
      </c>
      <c r="S277" s="85">
        <f t="shared" si="225"/>
        <v>5.1800000000000068</v>
      </c>
      <c r="T277">
        <v>0</v>
      </c>
    </row>
    <row r="278" spans="2:20" ht="24" x14ac:dyDescent="0.25">
      <c r="B278" s="69" t="s">
        <v>39</v>
      </c>
      <c r="C278" s="18" t="s">
        <v>620</v>
      </c>
      <c r="D278" s="19" t="s">
        <v>677</v>
      </c>
      <c r="E278" s="20" t="s">
        <v>622</v>
      </c>
      <c r="F278" s="21" t="s">
        <v>122</v>
      </c>
      <c r="G278" s="22">
        <v>5.1824875115867153</v>
      </c>
      <c r="H278" s="22">
        <v>46.319069648178434</v>
      </c>
      <c r="I278" s="22">
        <f t="shared" si="218"/>
        <v>240.05</v>
      </c>
      <c r="J278" s="22"/>
      <c r="K278" s="22">
        <f t="shared" si="219"/>
        <v>0</v>
      </c>
      <c r="L278" s="22">
        <v>0</v>
      </c>
      <c r="M278" s="22">
        <f t="shared" si="220"/>
        <v>0</v>
      </c>
      <c r="N278" s="22">
        <v>5</v>
      </c>
      <c r="O278" s="22">
        <f t="shared" si="221"/>
        <v>231.6</v>
      </c>
      <c r="P278" s="22">
        <f t="shared" si="222"/>
        <v>5</v>
      </c>
      <c r="Q278" s="22">
        <f t="shared" si="223"/>
        <v>231.6</v>
      </c>
      <c r="R278" s="22">
        <f t="shared" si="224"/>
        <v>0.18248751158671528</v>
      </c>
      <c r="S278" s="85">
        <f t="shared" si="225"/>
        <v>8.4500000000000171</v>
      </c>
      <c r="T278">
        <v>0</v>
      </c>
    </row>
    <row r="279" spans="2:20" ht="36" x14ac:dyDescent="0.25">
      <c r="B279" s="69" t="s">
        <v>39</v>
      </c>
      <c r="C279" s="18" t="s">
        <v>623</v>
      </c>
      <c r="D279" s="19" t="s">
        <v>678</v>
      </c>
      <c r="E279" s="20" t="s">
        <v>625</v>
      </c>
      <c r="F279" s="21" t="s">
        <v>122</v>
      </c>
      <c r="G279" s="22">
        <v>3.987291827096382</v>
      </c>
      <c r="H279" s="22">
        <v>13.440701690256432</v>
      </c>
      <c r="I279" s="22">
        <f t="shared" si="218"/>
        <v>53.59</v>
      </c>
      <c r="J279" s="22"/>
      <c r="K279" s="22">
        <f t="shared" si="219"/>
        <v>0</v>
      </c>
      <c r="L279" s="22">
        <v>0</v>
      </c>
      <c r="M279" s="22">
        <f t="shared" si="220"/>
        <v>0</v>
      </c>
      <c r="N279" s="22">
        <v>3.9000000000000004</v>
      </c>
      <c r="O279" s="22">
        <f t="shared" si="221"/>
        <v>52.42</v>
      </c>
      <c r="P279" s="22">
        <f t="shared" si="222"/>
        <v>3.9000000000000004</v>
      </c>
      <c r="Q279" s="22">
        <f t="shared" si="223"/>
        <v>52.42</v>
      </c>
      <c r="R279" s="22">
        <f t="shared" si="224"/>
        <v>8.7291827096381613E-2</v>
      </c>
      <c r="S279" s="85">
        <f t="shared" si="225"/>
        <v>1.1700000000000017</v>
      </c>
      <c r="T279">
        <v>0</v>
      </c>
    </row>
    <row r="280" spans="2:20" x14ac:dyDescent="0.25">
      <c r="B280" s="69" t="s">
        <v>39</v>
      </c>
      <c r="C280" s="18" t="s">
        <v>679</v>
      </c>
      <c r="D280" s="19" t="s">
        <v>680</v>
      </c>
      <c r="E280" s="20" t="s">
        <v>681</v>
      </c>
      <c r="F280" s="21" t="s">
        <v>122</v>
      </c>
      <c r="G280" s="22">
        <v>233.08795506657955</v>
      </c>
      <c r="H280" s="22">
        <v>151.31999416239756</v>
      </c>
      <c r="I280" s="22">
        <f t="shared" si="218"/>
        <v>35270.870000000003</v>
      </c>
      <c r="J280" s="22"/>
      <c r="K280" s="22">
        <f t="shared" si="219"/>
        <v>0</v>
      </c>
      <c r="L280" s="22">
        <v>0</v>
      </c>
      <c r="M280" s="22">
        <f t="shared" si="220"/>
        <v>0</v>
      </c>
      <c r="N280" s="22">
        <v>20.55</v>
      </c>
      <c r="O280" s="22">
        <f t="shared" si="221"/>
        <v>3109.63</v>
      </c>
      <c r="P280" s="22">
        <f t="shared" si="222"/>
        <v>20.55</v>
      </c>
      <c r="Q280" s="22">
        <f t="shared" si="223"/>
        <v>3109.63</v>
      </c>
      <c r="R280" s="22">
        <f t="shared" si="224"/>
        <v>212.53795506657954</v>
      </c>
      <c r="S280" s="85">
        <f t="shared" si="225"/>
        <v>32161.24</v>
      </c>
      <c r="T280">
        <v>0</v>
      </c>
    </row>
    <row r="281" spans="2:20" x14ac:dyDescent="0.25">
      <c r="B281" s="70"/>
      <c r="C281" s="23"/>
      <c r="D281" s="24" t="s">
        <v>682</v>
      </c>
      <c r="E281" s="28" t="s">
        <v>683</v>
      </c>
      <c r="F281" s="29"/>
      <c r="G281" s="46"/>
      <c r="H281" s="27"/>
      <c r="I281" s="33">
        <f>SUBTOTAL(9,I282:I323)</f>
        <v>76508.790000000008</v>
      </c>
      <c r="J281" s="27"/>
      <c r="K281" s="33">
        <f>SUBTOTAL(9,K282:K323)</f>
        <v>0</v>
      </c>
      <c r="L281" s="27"/>
      <c r="M281" s="33">
        <f>SUBTOTAL(9,M282:M323)</f>
        <v>0</v>
      </c>
      <c r="N281" s="27"/>
      <c r="O281" s="33">
        <f>SUBTOTAL(9,O282:O323)</f>
        <v>34252.149999999994</v>
      </c>
      <c r="P281" s="27"/>
      <c r="Q281" s="33">
        <f>SUBTOTAL(9,Q282:Q323)</f>
        <v>34252.149999999994</v>
      </c>
      <c r="R281" s="27"/>
      <c r="S281" s="87">
        <f>SUBTOTAL(9,S282:S323)</f>
        <v>42256.639999999999</v>
      </c>
      <c r="T281">
        <v>0</v>
      </c>
    </row>
    <row r="282" spans="2:20" ht="24" x14ac:dyDescent="0.25">
      <c r="B282" s="69" t="s">
        <v>39</v>
      </c>
      <c r="C282" s="18" t="s">
        <v>684</v>
      </c>
      <c r="D282" s="19" t="s">
        <v>685</v>
      </c>
      <c r="E282" s="20" t="s">
        <v>686</v>
      </c>
      <c r="F282" s="21" t="s">
        <v>75</v>
      </c>
      <c r="G282" s="22">
        <v>228.12863687367363</v>
      </c>
      <c r="H282" s="22">
        <v>28.835993981951276</v>
      </c>
      <c r="I282" s="22">
        <f t="shared" ref="I282:I323" si="226">ROUND(G282*H282,2)</f>
        <v>6578.32</v>
      </c>
      <c r="J282" s="22"/>
      <c r="K282" s="22">
        <f t="shared" ref="K282:K323" si="227">ROUND($H282*J282,2)</f>
        <v>0</v>
      </c>
      <c r="L282" s="22">
        <v>0</v>
      </c>
      <c r="M282" s="22">
        <f t="shared" ref="M282:M323" si="228">ROUND($H282*L282,2)</f>
        <v>0</v>
      </c>
      <c r="N282" s="22">
        <v>212</v>
      </c>
      <c r="O282" s="22">
        <f t="shared" ref="O282:O323" si="229">ROUND($H282*N282,2)</f>
        <v>6113.23</v>
      </c>
      <c r="P282" s="22">
        <f t="shared" ref="P282:P323" si="230">J282+L282+N282</f>
        <v>212</v>
      </c>
      <c r="Q282" s="22">
        <f t="shared" ref="Q282:Q323" si="231">+M282+K282+O282</f>
        <v>6113.23</v>
      </c>
      <c r="R282" s="22">
        <f t="shared" ref="R282:R323" si="232">G282-P282</f>
        <v>16.128636873673628</v>
      </c>
      <c r="S282" s="85">
        <f t="shared" ref="S282:S323" si="233">I282-Q282</f>
        <v>465.09000000000015</v>
      </c>
      <c r="T282">
        <v>0</v>
      </c>
    </row>
    <row r="283" spans="2:20" ht="24" x14ac:dyDescent="0.25">
      <c r="B283" s="69" t="s">
        <v>39</v>
      </c>
      <c r="C283" s="18" t="s">
        <v>687</v>
      </c>
      <c r="D283" s="19" t="s">
        <v>688</v>
      </c>
      <c r="E283" s="20" t="s">
        <v>689</v>
      </c>
      <c r="F283" s="21" t="s">
        <v>75</v>
      </c>
      <c r="G283" s="22">
        <v>187.95815951113545</v>
      </c>
      <c r="H283" s="22">
        <v>38.520019661987924</v>
      </c>
      <c r="I283" s="22">
        <f t="shared" si="226"/>
        <v>7240.15</v>
      </c>
      <c r="J283" s="22"/>
      <c r="K283" s="22">
        <f t="shared" si="227"/>
        <v>0</v>
      </c>
      <c r="L283" s="22">
        <v>0</v>
      </c>
      <c r="M283" s="22">
        <f t="shared" si="228"/>
        <v>0</v>
      </c>
      <c r="N283" s="22">
        <v>187.95999999999998</v>
      </c>
      <c r="O283" s="22">
        <f t="shared" si="229"/>
        <v>7240.22</v>
      </c>
      <c r="P283" s="22">
        <f t="shared" si="230"/>
        <v>187.95999999999998</v>
      </c>
      <c r="Q283" s="22">
        <f t="shared" si="231"/>
        <v>7240.22</v>
      </c>
      <c r="R283" s="22">
        <f t="shared" si="232"/>
        <v>-1.8404888645306983E-3</v>
      </c>
      <c r="S283" s="85">
        <f t="shared" si="233"/>
        <v>-7.0000000000618456E-2</v>
      </c>
      <c r="T283">
        <v>0</v>
      </c>
    </row>
    <row r="284" spans="2:20" ht="24" x14ac:dyDescent="0.25">
      <c r="B284" s="69" t="s">
        <v>39</v>
      </c>
      <c r="C284" s="18" t="s">
        <v>690</v>
      </c>
      <c r="D284" s="19" t="s">
        <v>691</v>
      </c>
      <c r="E284" s="20" t="s">
        <v>692</v>
      </c>
      <c r="F284" s="21" t="s">
        <v>75</v>
      </c>
      <c r="G284" s="22">
        <v>80.09298881543107</v>
      </c>
      <c r="H284" s="22">
        <v>48.108031139645043</v>
      </c>
      <c r="I284" s="22">
        <f t="shared" si="226"/>
        <v>3853.12</v>
      </c>
      <c r="J284" s="22"/>
      <c r="K284" s="22">
        <f t="shared" si="227"/>
        <v>0</v>
      </c>
      <c r="L284" s="22">
        <v>0</v>
      </c>
      <c r="M284" s="22">
        <f t="shared" si="228"/>
        <v>0</v>
      </c>
      <c r="N284" s="22">
        <v>78.99799999999999</v>
      </c>
      <c r="O284" s="22">
        <f t="shared" si="229"/>
        <v>3800.44</v>
      </c>
      <c r="P284" s="22">
        <f t="shared" si="230"/>
        <v>78.99799999999999</v>
      </c>
      <c r="Q284" s="22">
        <f t="shared" si="231"/>
        <v>3800.44</v>
      </c>
      <c r="R284" s="22">
        <f t="shared" si="232"/>
        <v>1.0949888154310798</v>
      </c>
      <c r="S284" s="85">
        <f t="shared" si="233"/>
        <v>52.679999999999836</v>
      </c>
      <c r="T284">
        <v>0</v>
      </c>
    </row>
    <row r="285" spans="2:20" ht="24" x14ac:dyDescent="0.25">
      <c r="B285" s="69" t="s">
        <v>39</v>
      </c>
      <c r="C285" s="18" t="s">
        <v>693</v>
      </c>
      <c r="D285" s="19" t="s">
        <v>694</v>
      </c>
      <c r="E285" s="20" t="s">
        <v>695</v>
      </c>
      <c r="F285" s="21" t="s">
        <v>75</v>
      </c>
      <c r="G285" s="22">
        <v>86.788068375854095</v>
      </c>
      <c r="H285" s="22">
        <v>54.82804363605208</v>
      </c>
      <c r="I285" s="22">
        <f t="shared" si="226"/>
        <v>4758.42</v>
      </c>
      <c r="J285" s="22"/>
      <c r="K285" s="22">
        <f t="shared" si="227"/>
        <v>0</v>
      </c>
      <c r="L285" s="22">
        <v>0</v>
      </c>
      <c r="M285" s="22">
        <f t="shared" si="228"/>
        <v>0</v>
      </c>
      <c r="N285" s="22">
        <v>18</v>
      </c>
      <c r="O285" s="22">
        <f t="shared" si="229"/>
        <v>986.9</v>
      </c>
      <c r="P285" s="22">
        <f t="shared" si="230"/>
        <v>18</v>
      </c>
      <c r="Q285" s="22">
        <f t="shared" si="231"/>
        <v>986.9</v>
      </c>
      <c r="R285" s="22">
        <f t="shared" si="232"/>
        <v>68.788068375854095</v>
      </c>
      <c r="S285" s="85">
        <f t="shared" si="233"/>
        <v>3771.52</v>
      </c>
      <c r="T285">
        <v>0</v>
      </c>
    </row>
    <row r="286" spans="2:20" ht="24" x14ac:dyDescent="0.25">
      <c r="B286" s="69" t="s">
        <v>39</v>
      </c>
      <c r="C286" s="18" t="s">
        <v>696</v>
      </c>
      <c r="D286" s="19" t="s">
        <v>697</v>
      </c>
      <c r="E286" s="20" t="s">
        <v>698</v>
      </c>
      <c r="F286" s="21" t="s">
        <v>75</v>
      </c>
      <c r="G286" s="22">
        <v>118.27973890080686</v>
      </c>
      <c r="H286" s="22">
        <v>76.476022724279915</v>
      </c>
      <c r="I286" s="22">
        <f t="shared" si="226"/>
        <v>9045.56</v>
      </c>
      <c r="J286" s="22"/>
      <c r="K286" s="22">
        <f t="shared" si="227"/>
        <v>0</v>
      </c>
      <c r="L286" s="22">
        <v>0</v>
      </c>
      <c r="M286" s="22">
        <f t="shared" si="228"/>
        <v>0</v>
      </c>
      <c r="N286" s="22">
        <v>0</v>
      </c>
      <c r="O286" s="22">
        <f t="shared" si="229"/>
        <v>0</v>
      </c>
      <c r="P286" s="22">
        <f t="shared" si="230"/>
        <v>0</v>
      </c>
      <c r="Q286" s="22">
        <f t="shared" si="231"/>
        <v>0</v>
      </c>
      <c r="R286" s="22">
        <f t="shared" si="232"/>
        <v>118.27973890080686</v>
      </c>
      <c r="S286" s="85">
        <f t="shared" si="233"/>
        <v>9045.56</v>
      </c>
      <c r="T286">
        <v>0</v>
      </c>
    </row>
    <row r="287" spans="2:20" x14ac:dyDescent="0.25">
      <c r="B287" s="69" t="s">
        <v>39</v>
      </c>
      <c r="C287" s="18" t="s">
        <v>699</v>
      </c>
      <c r="D287" s="19" t="s">
        <v>700</v>
      </c>
      <c r="E287" s="44" t="s">
        <v>701</v>
      </c>
      <c r="F287" s="45" t="s">
        <v>75</v>
      </c>
      <c r="G287" s="22">
        <v>12.398295482264871</v>
      </c>
      <c r="H287" s="22">
        <v>114.1202032185744</v>
      </c>
      <c r="I287" s="22">
        <f t="shared" si="226"/>
        <v>1414.9</v>
      </c>
      <c r="J287" s="22"/>
      <c r="K287" s="22">
        <f t="shared" si="227"/>
        <v>0</v>
      </c>
      <c r="L287" s="22">
        <v>0</v>
      </c>
      <c r="M287" s="22">
        <f t="shared" si="228"/>
        <v>0</v>
      </c>
      <c r="N287" s="22">
        <v>12.4</v>
      </c>
      <c r="O287" s="22">
        <f t="shared" si="229"/>
        <v>1415.09</v>
      </c>
      <c r="P287" s="22">
        <f t="shared" si="230"/>
        <v>12.4</v>
      </c>
      <c r="Q287" s="22">
        <f t="shared" si="231"/>
        <v>1415.09</v>
      </c>
      <c r="R287" s="22">
        <f t="shared" si="232"/>
        <v>-1.7045177351295848E-3</v>
      </c>
      <c r="S287" s="85">
        <f t="shared" si="233"/>
        <v>-0.1899999999998272</v>
      </c>
      <c r="T287">
        <v>0</v>
      </c>
    </row>
    <row r="288" spans="2:20" ht="24" x14ac:dyDescent="0.25">
      <c r="B288" s="69" t="s">
        <v>39</v>
      </c>
      <c r="C288" s="18" t="s">
        <v>702</v>
      </c>
      <c r="D288" s="19" t="s">
        <v>703</v>
      </c>
      <c r="E288" s="20" t="s">
        <v>704</v>
      </c>
      <c r="F288" s="21" t="s">
        <v>75</v>
      </c>
      <c r="G288" s="22">
        <v>48.601318290478289</v>
      </c>
      <c r="H288" s="22">
        <v>183.02392430665199</v>
      </c>
      <c r="I288" s="22">
        <f t="shared" si="226"/>
        <v>8895.2000000000007</v>
      </c>
      <c r="J288" s="22"/>
      <c r="K288" s="22">
        <f t="shared" si="227"/>
        <v>0</v>
      </c>
      <c r="L288" s="22">
        <v>0</v>
      </c>
      <c r="M288" s="22">
        <f t="shared" si="228"/>
        <v>0</v>
      </c>
      <c r="N288" s="22">
        <v>0</v>
      </c>
      <c r="O288" s="22">
        <f t="shared" si="229"/>
        <v>0</v>
      </c>
      <c r="P288" s="22">
        <f t="shared" si="230"/>
        <v>0</v>
      </c>
      <c r="Q288" s="22">
        <f t="shared" si="231"/>
        <v>0</v>
      </c>
      <c r="R288" s="22">
        <f t="shared" si="232"/>
        <v>48.601318290478289</v>
      </c>
      <c r="S288" s="85">
        <f t="shared" si="233"/>
        <v>8895.2000000000007</v>
      </c>
      <c r="T288">
        <v>0</v>
      </c>
    </row>
    <row r="289" spans="2:20" ht="24" x14ac:dyDescent="0.25">
      <c r="B289" s="69" t="s">
        <v>39</v>
      </c>
      <c r="C289" s="18" t="s">
        <v>705</v>
      </c>
      <c r="D289" s="19" t="s">
        <v>706</v>
      </c>
      <c r="E289" s="20" t="s">
        <v>707</v>
      </c>
      <c r="F289" s="21" t="s">
        <v>43</v>
      </c>
      <c r="G289" s="22">
        <v>1</v>
      </c>
      <c r="H289" s="22">
        <v>414.86400000000003</v>
      </c>
      <c r="I289" s="22">
        <f t="shared" si="226"/>
        <v>414.86</v>
      </c>
      <c r="J289" s="22"/>
      <c r="K289" s="22">
        <f t="shared" si="227"/>
        <v>0</v>
      </c>
      <c r="L289" s="22">
        <v>0</v>
      </c>
      <c r="M289" s="22">
        <f t="shared" si="228"/>
        <v>0</v>
      </c>
      <c r="N289" s="22">
        <v>1</v>
      </c>
      <c r="O289" s="22">
        <f t="shared" si="229"/>
        <v>414.86</v>
      </c>
      <c r="P289" s="22">
        <f t="shared" si="230"/>
        <v>1</v>
      </c>
      <c r="Q289" s="22">
        <f t="shared" si="231"/>
        <v>414.86</v>
      </c>
      <c r="R289" s="22">
        <f t="shared" si="232"/>
        <v>0</v>
      </c>
      <c r="S289" s="85">
        <f t="shared" si="233"/>
        <v>0</v>
      </c>
      <c r="T289">
        <v>0</v>
      </c>
    </row>
    <row r="290" spans="2:20" x14ac:dyDescent="0.25">
      <c r="B290" s="69" t="s">
        <v>39</v>
      </c>
      <c r="C290" s="18" t="s">
        <v>708</v>
      </c>
      <c r="D290" s="19" t="s">
        <v>709</v>
      </c>
      <c r="E290" s="20" t="s">
        <v>710</v>
      </c>
      <c r="F290" s="21" t="s">
        <v>43</v>
      </c>
      <c r="G290" s="22">
        <v>46</v>
      </c>
      <c r="H290" s="22">
        <v>6.0960000000000001</v>
      </c>
      <c r="I290" s="22">
        <f t="shared" si="226"/>
        <v>280.42</v>
      </c>
      <c r="J290" s="22"/>
      <c r="K290" s="22">
        <f t="shared" si="227"/>
        <v>0</v>
      </c>
      <c r="L290" s="22">
        <v>0</v>
      </c>
      <c r="M290" s="22">
        <f t="shared" si="228"/>
        <v>0</v>
      </c>
      <c r="N290" s="22">
        <v>46</v>
      </c>
      <c r="O290" s="22">
        <f t="shared" si="229"/>
        <v>280.42</v>
      </c>
      <c r="P290" s="22">
        <f t="shared" si="230"/>
        <v>46</v>
      </c>
      <c r="Q290" s="22">
        <f t="shared" si="231"/>
        <v>280.42</v>
      </c>
      <c r="R290" s="22">
        <f t="shared" si="232"/>
        <v>0</v>
      </c>
      <c r="S290" s="85">
        <f t="shared" si="233"/>
        <v>0</v>
      </c>
      <c r="T290">
        <v>0</v>
      </c>
    </row>
    <row r="291" spans="2:20" x14ac:dyDescent="0.25">
      <c r="B291" s="69" t="s">
        <v>39</v>
      </c>
      <c r="C291" s="18" t="s">
        <v>711</v>
      </c>
      <c r="D291" s="19" t="s">
        <v>712</v>
      </c>
      <c r="E291" s="20" t="s">
        <v>713</v>
      </c>
      <c r="F291" s="21" t="s">
        <v>43</v>
      </c>
      <c r="G291" s="22">
        <v>11</v>
      </c>
      <c r="H291" s="22">
        <v>7.476</v>
      </c>
      <c r="I291" s="22">
        <f t="shared" si="226"/>
        <v>82.24</v>
      </c>
      <c r="J291" s="22"/>
      <c r="K291" s="22">
        <f t="shared" si="227"/>
        <v>0</v>
      </c>
      <c r="L291" s="22">
        <v>0</v>
      </c>
      <c r="M291" s="22">
        <f t="shared" si="228"/>
        <v>0</v>
      </c>
      <c r="N291" s="22">
        <v>0</v>
      </c>
      <c r="O291" s="22">
        <f t="shared" si="229"/>
        <v>0</v>
      </c>
      <c r="P291" s="22">
        <f t="shared" si="230"/>
        <v>0</v>
      </c>
      <c r="Q291" s="22">
        <f t="shared" si="231"/>
        <v>0</v>
      </c>
      <c r="R291" s="22">
        <f t="shared" si="232"/>
        <v>11</v>
      </c>
      <c r="S291" s="85">
        <f t="shared" si="233"/>
        <v>82.24</v>
      </c>
      <c r="T291">
        <v>0</v>
      </c>
    </row>
    <row r="292" spans="2:20" x14ac:dyDescent="0.25">
      <c r="B292" s="69" t="s">
        <v>39</v>
      </c>
      <c r="C292" s="18" t="s">
        <v>714</v>
      </c>
      <c r="D292" s="19" t="s">
        <v>715</v>
      </c>
      <c r="E292" s="20" t="s">
        <v>716</v>
      </c>
      <c r="F292" s="21" t="s">
        <v>43</v>
      </c>
      <c r="G292" s="22">
        <v>4</v>
      </c>
      <c r="H292" s="22">
        <v>13.092000000000001</v>
      </c>
      <c r="I292" s="22">
        <f t="shared" si="226"/>
        <v>52.37</v>
      </c>
      <c r="J292" s="22"/>
      <c r="K292" s="22">
        <f t="shared" si="227"/>
        <v>0</v>
      </c>
      <c r="L292" s="22">
        <v>0</v>
      </c>
      <c r="M292" s="22">
        <f t="shared" si="228"/>
        <v>0</v>
      </c>
      <c r="N292" s="22">
        <v>0</v>
      </c>
      <c r="O292" s="22">
        <f t="shared" si="229"/>
        <v>0</v>
      </c>
      <c r="P292" s="22">
        <f t="shared" si="230"/>
        <v>0</v>
      </c>
      <c r="Q292" s="22">
        <f t="shared" si="231"/>
        <v>0</v>
      </c>
      <c r="R292" s="22">
        <f t="shared" si="232"/>
        <v>4</v>
      </c>
      <c r="S292" s="85">
        <f t="shared" si="233"/>
        <v>52.37</v>
      </c>
      <c r="T292">
        <v>0</v>
      </c>
    </row>
    <row r="293" spans="2:20" x14ac:dyDescent="0.25">
      <c r="B293" s="69" t="s">
        <v>39</v>
      </c>
      <c r="C293" s="18" t="s">
        <v>717</v>
      </c>
      <c r="D293" s="19" t="s">
        <v>718</v>
      </c>
      <c r="E293" s="20" t="s">
        <v>719</v>
      </c>
      <c r="F293" s="21" t="s">
        <v>43</v>
      </c>
      <c r="G293" s="22">
        <v>7</v>
      </c>
      <c r="H293" s="22">
        <v>14.123999999999999</v>
      </c>
      <c r="I293" s="22">
        <f t="shared" si="226"/>
        <v>98.87</v>
      </c>
      <c r="J293" s="22"/>
      <c r="K293" s="22">
        <f t="shared" si="227"/>
        <v>0</v>
      </c>
      <c r="L293" s="22">
        <v>0</v>
      </c>
      <c r="M293" s="22">
        <f t="shared" si="228"/>
        <v>0</v>
      </c>
      <c r="N293" s="22">
        <v>0</v>
      </c>
      <c r="O293" s="22">
        <f t="shared" si="229"/>
        <v>0</v>
      </c>
      <c r="P293" s="22">
        <f t="shared" si="230"/>
        <v>0</v>
      </c>
      <c r="Q293" s="22">
        <f t="shared" si="231"/>
        <v>0</v>
      </c>
      <c r="R293" s="22">
        <f t="shared" si="232"/>
        <v>7</v>
      </c>
      <c r="S293" s="85">
        <f t="shared" si="233"/>
        <v>98.87</v>
      </c>
      <c r="T293">
        <v>0</v>
      </c>
    </row>
    <row r="294" spans="2:20" x14ac:dyDescent="0.25">
      <c r="B294" s="69" t="s">
        <v>39</v>
      </c>
      <c r="C294" s="18" t="s">
        <v>720</v>
      </c>
      <c r="D294" s="19" t="s">
        <v>721</v>
      </c>
      <c r="E294" s="20" t="s">
        <v>722</v>
      </c>
      <c r="F294" s="21" t="s">
        <v>43</v>
      </c>
      <c r="G294" s="22">
        <v>4</v>
      </c>
      <c r="H294" s="22">
        <v>23.4</v>
      </c>
      <c r="I294" s="22">
        <f t="shared" si="226"/>
        <v>93.6</v>
      </c>
      <c r="J294" s="22"/>
      <c r="K294" s="22">
        <f t="shared" si="227"/>
        <v>0</v>
      </c>
      <c r="L294" s="22">
        <v>0</v>
      </c>
      <c r="M294" s="22">
        <f t="shared" si="228"/>
        <v>0</v>
      </c>
      <c r="N294" s="22">
        <v>0</v>
      </c>
      <c r="O294" s="22">
        <f t="shared" si="229"/>
        <v>0</v>
      </c>
      <c r="P294" s="22">
        <f t="shared" si="230"/>
        <v>0</v>
      </c>
      <c r="Q294" s="22">
        <f t="shared" si="231"/>
        <v>0</v>
      </c>
      <c r="R294" s="22">
        <f t="shared" si="232"/>
        <v>4</v>
      </c>
      <c r="S294" s="85">
        <f t="shared" si="233"/>
        <v>93.6</v>
      </c>
      <c r="T294">
        <v>0</v>
      </c>
    </row>
    <row r="295" spans="2:20" x14ac:dyDescent="0.25">
      <c r="B295" s="69" t="s">
        <v>39</v>
      </c>
      <c r="C295" s="18" t="s">
        <v>723</v>
      </c>
      <c r="D295" s="19" t="s">
        <v>724</v>
      </c>
      <c r="E295" s="20" t="s">
        <v>725</v>
      </c>
      <c r="F295" s="21" t="s">
        <v>43</v>
      </c>
      <c r="G295" s="22">
        <v>1</v>
      </c>
      <c r="H295" s="22">
        <v>37.356000000000002</v>
      </c>
      <c r="I295" s="22">
        <f t="shared" si="226"/>
        <v>37.36</v>
      </c>
      <c r="J295" s="22"/>
      <c r="K295" s="22">
        <f t="shared" si="227"/>
        <v>0</v>
      </c>
      <c r="L295" s="22">
        <v>0</v>
      </c>
      <c r="M295" s="22">
        <f t="shared" si="228"/>
        <v>0</v>
      </c>
      <c r="N295" s="22">
        <v>1</v>
      </c>
      <c r="O295" s="22">
        <f t="shared" si="229"/>
        <v>37.36</v>
      </c>
      <c r="P295" s="22">
        <f t="shared" si="230"/>
        <v>1</v>
      </c>
      <c r="Q295" s="22">
        <f t="shared" si="231"/>
        <v>37.36</v>
      </c>
      <c r="R295" s="22">
        <f t="shared" si="232"/>
        <v>0</v>
      </c>
      <c r="S295" s="85">
        <f t="shared" si="233"/>
        <v>0</v>
      </c>
      <c r="T295">
        <v>0</v>
      </c>
    </row>
    <row r="296" spans="2:20" ht="72" x14ac:dyDescent="0.25">
      <c r="B296" s="69" t="s">
        <v>134</v>
      </c>
      <c r="C296" s="18" t="s">
        <v>726</v>
      </c>
      <c r="D296" s="19" t="s">
        <v>727</v>
      </c>
      <c r="E296" s="20" t="s">
        <v>728</v>
      </c>
      <c r="F296" s="21" t="s">
        <v>43</v>
      </c>
      <c r="G296" s="22">
        <v>1</v>
      </c>
      <c r="H296" s="22">
        <v>85.031999999999996</v>
      </c>
      <c r="I296" s="22">
        <f t="shared" si="226"/>
        <v>85.03</v>
      </c>
      <c r="J296" s="22"/>
      <c r="K296" s="22">
        <f t="shared" si="227"/>
        <v>0</v>
      </c>
      <c r="L296" s="22">
        <v>0</v>
      </c>
      <c r="M296" s="22">
        <f t="shared" si="228"/>
        <v>0</v>
      </c>
      <c r="N296" s="22">
        <v>1</v>
      </c>
      <c r="O296" s="22">
        <f t="shared" si="229"/>
        <v>85.03</v>
      </c>
      <c r="P296" s="22">
        <f t="shared" si="230"/>
        <v>1</v>
      </c>
      <c r="Q296" s="22">
        <f t="shared" si="231"/>
        <v>85.03</v>
      </c>
      <c r="R296" s="22">
        <f t="shared" si="232"/>
        <v>0</v>
      </c>
      <c r="S296" s="85">
        <f t="shared" si="233"/>
        <v>0</v>
      </c>
      <c r="T296">
        <v>0</v>
      </c>
    </row>
    <row r="297" spans="2:20" x14ac:dyDescent="0.25">
      <c r="B297" s="69" t="s">
        <v>134</v>
      </c>
      <c r="C297" s="18" t="s">
        <v>729</v>
      </c>
      <c r="D297" s="19" t="s">
        <v>730</v>
      </c>
      <c r="E297" s="44" t="s">
        <v>731</v>
      </c>
      <c r="F297" s="45" t="s">
        <v>75</v>
      </c>
      <c r="G297" s="22">
        <v>397.27362282002036</v>
      </c>
      <c r="H297" s="22">
        <v>9.9840104456089662</v>
      </c>
      <c r="I297" s="22">
        <f t="shared" si="226"/>
        <v>3966.38</v>
      </c>
      <c r="J297" s="22"/>
      <c r="K297" s="22">
        <f t="shared" si="227"/>
        <v>0</v>
      </c>
      <c r="L297" s="22">
        <v>0</v>
      </c>
      <c r="M297" s="22">
        <f t="shared" si="228"/>
        <v>0</v>
      </c>
      <c r="N297" s="22">
        <v>397.27</v>
      </c>
      <c r="O297" s="22">
        <f t="shared" si="229"/>
        <v>3966.35</v>
      </c>
      <c r="P297" s="22">
        <f t="shared" si="230"/>
        <v>397.27</v>
      </c>
      <c r="Q297" s="22">
        <f t="shared" si="231"/>
        <v>3966.35</v>
      </c>
      <c r="R297" s="22">
        <f t="shared" si="232"/>
        <v>3.622820020382278E-3</v>
      </c>
      <c r="S297" s="85">
        <f t="shared" si="233"/>
        <v>3.0000000000200089E-2</v>
      </c>
      <c r="T297">
        <v>0</v>
      </c>
    </row>
    <row r="298" spans="2:20" ht="60" x14ac:dyDescent="0.25">
      <c r="B298" s="69" t="s">
        <v>134</v>
      </c>
      <c r="C298" s="18" t="s">
        <v>732</v>
      </c>
      <c r="D298" s="19" t="s">
        <v>733</v>
      </c>
      <c r="E298" s="20" t="s">
        <v>734</v>
      </c>
      <c r="F298" s="21" t="s">
        <v>75</v>
      </c>
      <c r="G298" s="22">
        <v>74.622860848655804</v>
      </c>
      <c r="H298" s="22">
        <v>9.0840794937468647</v>
      </c>
      <c r="I298" s="22">
        <f t="shared" si="226"/>
        <v>677.88</v>
      </c>
      <c r="J298" s="22"/>
      <c r="K298" s="22">
        <f t="shared" si="227"/>
        <v>0</v>
      </c>
      <c r="L298" s="22">
        <v>0</v>
      </c>
      <c r="M298" s="22">
        <f t="shared" si="228"/>
        <v>0</v>
      </c>
      <c r="N298" s="22">
        <v>74.62</v>
      </c>
      <c r="O298" s="22">
        <f t="shared" si="229"/>
        <v>677.85</v>
      </c>
      <c r="P298" s="22">
        <f t="shared" si="230"/>
        <v>74.62</v>
      </c>
      <c r="Q298" s="22">
        <f t="shared" si="231"/>
        <v>677.85</v>
      </c>
      <c r="R298" s="22">
        <f t="shared" si="232"/>
        <v>2.8608486557999413E-3</v>
      </c>
      <c r="S298" s="85">
        <f t="shared" si="233"/>
        <v>2.9999999999972715E-2</v>
      </c>
      <c r="T298">
        <v>0</v>
      </c>
    </row>
    <row r="299" spans="2:20" ht="48" x14ac:dyDescent="0.25">
      <c r="B299" s="69" t="s">
        <v>134</v>
      </c>
      <c r="C299" s="18" t="s">
        <v>735</v>
      </c>
      <c r="D299" s="19" t="s">
        <v>736</v>
      </c>
      <c r="E299" s="20" t="s">
        <v>737</v>
      </c>
      <c r="F299" s="21" t="s">
        <v>75</v>
      </c>
      <c r="G299" s="22">
        <v>64.200853666263939</v>
      </c>
      <c r="H299" s="22">
        <v>9.8880928172702056</v>
      </c>
      <c r="I299" s="22">
        <f t="shared" si="226"/>
        <v>634.82000000000005</v>
      </c>
      <c r="J299" s="22"/>
      <c r="K299" s="22">
        <f t="shared" si="227"/>
        <v>0</v>
      </c>
      <c r="L299" s="22">
        <v>0</v>
      </c>
      <c r="M299" s="22">
        <f t="shared" si="228"/>
        <v>0</v>
      </c>
      <c r="N299" s="22">
        <v>64.199999999999989</v>
      </c>
      <c r="O299" s="22">
        <f t="shared" si="229"/>
        <v>634.82000000000005</v>
      </c>
      <c r="P299" s="22">
        <f t="shared" si="230"/>
        <v>64.199999999999989</v>
      </c>
      <c r="Q299" s="22">
        <f t="shared" si="231"/>
        <v>634.82000000000005</v>
      </c>
      <c r="R299" s="22">
        <f t="shared" si="232"/>
        <v>8.5366626395000367E-4</v>
      </c>
      <c r="S299" s="85">
        <f t="shared" si="233"/>
        <v>0</v>
      </c>
      <c r="T299">
        <v>0</v>
      </c>
    </row>
    <row r="300" spans="2:20" ht="24" x14ac:dyDescent="0.25">
      <c r="B300" s="69" t="s">
        <v>39</v>
      </c>
      <c r="C300" s="18" t="s">
        <v>738</v>
      </c>
      <c r="D300" s="19" t="s">
        <v>739</v>
      </c>
      <c r="E300" s="20" t="s">
        <v>740</v>
      </c>
      <c r="F300" s="21" t="s">
        <v>43</v>
      </c>
      <c r="G300" s="22">
        <v>28</v>
      </c>
      <c r="H300" s="22">
        <v>132.37199999999999</v>
      </c>
      <c r="I300" s="22">
        <f t="shared" si="226"/>
        <v>3706.42</v>
      </c>
      <c r="J300" s="22"/>
      <c r="K300" s="22">
        <f t="shared" si="227"/>
        <v>0</v>
      </c>
      <c r="L300" s="22">
        <v>0</v>
      </c>
      <c r="M300" s="22">
        <f t="shared" si="228"/>
        <v>0</v>
      </c>
      <c r="N300" s="22">
        <v>17</v>
      </c>
      <c r="O300" s="22">
        <f t="shared" si="229"/>
        <v>2250.3200000000002</v>
      </c>
      <c r="P300" s="22">
        <f t="shared" si="230"/>
        <v>17</v>
      </c>
      <c r="Q300" s="22">
        <f t="shared" si="231"/>
        <v>2250.3200000000002</v>
      </c>
      <c r="R300" s="22">
        <f t="shared" si="232"/>
        <v>11</v>
      </c>
      <c r="S300" s="85">
        <f t="shared" si="233"/>
        <v>1456.1</v>
      </c>
      <c r="T300">
        <v>0</v>
      </c>
    </row>
    <row r="301" spans="2:20" ht="24" x14ac:dyDescent="0.25">
      <c r="B301" s="69" t="s">
        <v>39</v>
      </c>
      <c r="C301" s="18" t="s">
        <v>741</v>
      </c>
      <c r="D301" s="19" t="s">
        <v>742</v>
      </c>
      <c r="E301" s="20" t="s">
        <v>743</v>
      </c>
      <c r="F301" s="21" t="s">
        <v>43</v>
      </c>
      <c r="G301" s="22">
        <v>1</v>
      </c>
      <c r="H301" s="22">
        <v>155.08800000000002</v>
      </c>
      <c r="I301" s="22">
        <f t="shared" si="226"/>
        <v>155.09</v>
      </c>
      <c r="J301" s="22"/>
      <c r="K301" s="22">
        <f t="shared" si="227"/>
        <v>0</v>
      </c>
      <c r="L301" s="22">
        <v>0</v>
      </c>
      <c r="M301" s="22">
        <f t="shared" si="228"/>
        <v>0</v>
      </c>
      <c r="N301" s="22">
        <v>0</v>
      </c>
      <c r="O301" s="22">
        <f t="shared" si="229"/>
        <v>0</v>
      </c>
      <c r="P301" s="22">
        <f t="shared" si="230"/>
        <v>0</v>
      </c>
      <c r="Q301" s="22">
        <f t="shared" si="231"/>
        <v>0</v>
      </c>
      <c r="R301" s="22">
        <f t="shared" si="232"/>
        <v>1</v>
      </c>
      <c r="S301" s="85">
        <f t="shared" si="233"/>
        <v>155.09</v>
      </c>
      <c r="T301">
        <v>0</v>
      </c>
    </row>
    <row r="302" spans="2:20" x14ac:dyDescent="0.25">
      <c r="B302" s="69" t="s">
        <v>39</v>
      </c>
      <c r="C302" s="18" t="s">
        <v>744</v>
      </c>
      <c r="D302" s="19" t="s">
        <v>745</v>
      </c>
      <c r="E302" s="20" t="s">
        <v>746</v>
      </c>
      <c r="F302" s="21" t="s">
        <v>43</v>
      </c>
      <c r="G302" s="22">
        <v>47</v>
      </c>
      <c r="H302" s="22">
        <v>93.335999999999984</v>
      </c>
      <c r="I302" s="22">
        <f t="shared" si="226"/>
        <v>4386.79</v>
      </c>
      <c r="J302" s="22"/>
      <c r="K302" s="22">
        <f t="shared" si="227"/>
        <v>0</v>
      </c>
      <c r="L302" s="22">
        <v>0</v>
      </c>
      <c r="M302" s="22">
        <f t="shared" si="228"/>
        <v>0</v>
      </c>
      <c r="N302" s="22">
        <v>0</v>
      </c>
      <c r="O302" s="22">
        <f t="shared" si="229"/>
        <v>0</v>
      </c>
      <c r="P302" s="22">
        <f t="shared" si="230"/>
        <v>0</v>
      </c>
      <c r="Q302" s="22">
        <f t="shared" si="231"/>
        <v>0</v>
      </c>
      <c r="R302" s="22">
        <f t="shared" si="232"/>
        <v>47</v>
      </c>
      <c r="S302" s="85">
        <f t="shared" si="233"/>
        <v>4386.79</v>
      </c>
      <c r="T302">
        <v>0</v>
      </c>
    </row>
    <row r="303" spans="2:20" x14ac:dyDescent="0.25">
      <c r="B303" s="69" t="s">
        <v>39</v>
      </c>
      <c r="C303" s="18" t="s">
        <v>747</v>
      </c>
      <c r="D303" s="19" t="s">
        <v>748</v>
      </c>
      <c r="E303" s="20" t="s">
        <v>749</v>
      </c>
      <c r="F303" s="21" t="s">
        <v>43</v>
      </c>
      <c r="G303" s="22">
        <v>1</v>
      </c>
      <c r="H303" s="22">
        <v>156.45599999999999</v>
      </c>
      <c r="I303" s="22">
        <f t="shared" si="226"/>
        <v>156.46</v>
      </c>
      <c r="J303" s="22"/>
      <c r="K303" s="22">
        <f t="shared" si="227"/>
        <v>0</v>
      </c>
      <c r="L303" s="22">
        <v>0</v>
      </c>
      <c r="M303" s="22">
        <f t="shared" si="228"/>
        <v>0</v>
      </c>
      <c r="N303" s="22">
        <v>0</v>
      </c>
      <c r="O303" s="22">
        <f t="shared" si="229"/>
        <v>0</v>
      </c>
      <c r="P303" s="22">
        <f t="shared" si="230"/>
        <v>0</v>
      </c>
      <c r="Q303" s="22">
        <f t="shared" si="231"/>
        <v>0</v>
      </c>
      <c r="R303" s="22">
        <f t="shared" si="232"/>
        <v>1</v>
      </c>
      <c r="S303" s="85">
        <f t="shared" si="233"/>
        <v>156.46</v>
      </c>
      <c r="T303">
        <v>0</v>
      </c>
    </row>
    <row r="304" spans="2:20" x14ac:dyDescent="0.25">
      <c r="B304" s="69" t="s">
        <v>39</v>
      </c>
      <c r="C304" s="18" t="s">
        <v>750</v>
      </c>
      <c r="D304" s="19" t="s">
        <v>751</v>
      </c>
      <c r="E304" s="20" t="s">
        <v>752</v>
      </c>
      <c r="F304" s="21" t="s">
        <v>43</v>
      </c>
      <c r="G304" s="22">
        <v>3</v>
      </c>
      <c r="H304" s="22">
        <v>200.71199999999999</v>
      </c>
      <c r="I304" s="22">
        <f t="shared" si="226"/>
        <v>602.14</v>
      </c>
      <c r="J304" s="22"/>
      <c r="K304" s="22">
        <f t="shared" si="227"/>
        <v>0</v>
      </c>
      <c r="L304" s="22">
        <v>0</v>
      </c>
      <c r="M304" s="22">
        <f t="shared" si="228"/>
        <v>0</v>
      </c>
      <c r="N304" s="22">
        <v>0</v>
      </c>
      <c r="O304" s="22">
        <f t="shared" si="229"/>
        <v>0</v>
      </c>
      <c r="P304" s="22">
        <f t="shared" si="230"/>
        <v>0</v>
      </c>
      <c r="Q304" s="22">
        <f t="shared" si="231"/>
        <v>0</v>
      </c>
      <c r="R304" s="22">
        <f t="shared" si="232"/>
        <v>3</v>
      </c>
      <c r="S304" s="85">
        <f t="shared" si="233"/>
        <v>602.14</v>
      </c>
      <c r="T304">
        <v>0</v>
      </c>
    </row>
    <row r="305" spans="2:20" x14ac:dyDescent="0.25">
      <c r="B305" s="69" t="s">
        <v>39</v>
      </c>
      <c r="C305" s="18" t="s">
        <v>753</v>
      </c>
      <c r="D305" s="19" t="s">
        <v>754</v>
      </c>
      <c r="E305" s="20" t="s">
        <v>755</v>
      </c>
      <c r="F305" s="21" t="s">
        <v>43</v>
      </c>
      <c r="G305" s="22">
        <v>1</v>
      </c>
      <c r="H305" s="22">
        <v>384.13200000000001</v>
      </c>
      <c r="I305" s="22">
        <f t="shared" si="226"/>
        <v>384.13</v>
      </c>
      <c r="J305" s="22"/>
      <c r="K305" s="22">
        <f t="shared" si="227"/>
        <v>0</v>
      </c>
      <c r="L305" s="22">
        <v>0</v>
      </c>
      <c r="M305" s="22">
        <f t="shared" si="228"/>
        <v>0</v>
      </c>
      <c r="N305" s="22">
        <v>1</v>
      </c>
      <c r="O305" s="22">
        <f t="shared" si="229"/>
        <v>384.13</v>
      </c>
      <c r="P305" s="22">
        <f t="shared" si="230"/>
        <v>1</v>
      </c>
      <c r="Q305" s="22">
        <f t="shared" si="231"/>
        <v>384.13</v>
      </c>
      <c r="R305" s="22">
        <f t="shared" si="232"/>
        <v>0</v>
      </c>
      <c r="S305" s="85">
        <f t="shared" si="233"/>
        <v>0</v>
      </c>
      <c r="T305">
        <v>0</v>
      </c>
    </row>
    <row r="306" spans="2:20" x14ac:dyDescent="0.25">
      <c r="B306" s="69" t="s">
        <v>39</v>
      </c>
      <c r="C306" s="18" t="s">
        <v>756</v>
      </c>
      <c r="D306" s="19" t="s">
        <v>757</v>
      </c>
      <c r="E306" s="20" t="s">
        <v>758</v>
      </c>
      <c r="F306" s="21" t="s">
        <v>43</v>
      </c>
      <c r="G306" s="22">
        <v>1</v>
      </c>
      <c r="H306" s="22">
        <v>895.1400000000001</v>
      </c>
      <c r="I306" s="22">
        <f t="shared" si="226"/>
        <v>895.14</v>
      </c>
      <c r="J306" s="22"/>
      <c r="K306" s="22">
        <f t="shared" si="227"/>
        <v>0</v>
      </c>
      <c r="L306" s="22">
        <v>0</v>
      </c>
      <c r="M306" s="22">
        <f t="shared" si="228"/>
        <v>0</v>
      </c>
      <c r="N306" s="22">
        <v>0</v>
      </c>
      <c r="O306" s="22">
        <f t="shared" si="229"/>
        <v>0</v>
      </c>
      <c r="P306" s="22">
        <f t="shared" si="230"/>
        <v>0</v>
      </c>
      <c r="Q306" s="22">
        <f t="shared" si="231"/>
        <v>0</v>
      </c>
      <c r="R306" s="22">
        <f t="shared" si="232"/>
        <v>1</v>
      </c>
      <c r="S306" s="85">
        <f t="shared" si="233"/>
        <v>895.14</v>
      </c>
      <c r="T306">
        <v>0</v>
      </c>
    </row>
    <row r="307" spans="2:20" x14ac:dyDescent="0.25">
      <c r="B307" s="69" t="s">
        <v>39</v>
      </c>
      <c r="C307" s="18" t="s">
        <v>756</v>
      </c>
      <c r="D307" s="19" t="s">
        <v>759</v>
      </c>
      <c r="E307" s="20" t="s">
        <v>758</v>
      </c>
      <c r="F307" s="21" t="s">
        <v>43</v>
      </c>
      <c r="G307" s="22">
        <v>1</v>
      </c>
      <c r="H307" s="22">
        <v>895.1400000000001</v>
      </c>
      <c r="I307" s="22">
        <f t="shared" si="226"/>
        <v>895.14</v>
      </c>
      <c r="J307" s="22"/>
      <c r="K307" s="22">
        <f t="shared" si="227"/>
        <v>0</v>
      </c>
      <c r="L307" s="22">
        <v>0</v>
      </c>
      <c r="M307" s="22">
        <f t="shared" si="228"/>
        <v>0</v>
      </c>
      <c r="N307" s="22">
        <v>0</v>
      </c>
      <c r="O307" s="22">
        <f t="shared" si="229"/>
        <v>0</v>
      </c>
      <c r="P307" s="22">
        <f t="shared" si="230"/>
        <v>0</v>
      </c>
      <c r="Q307" s="22">
        <f t="shared" si="231"/>
        <v>0</v>
      </c>
      <c r="R307" s="22">
        <f t="shared" si="232"/>
        <v>1</v>
      </c>
      <c r="S307" s="85">
        <f t="shared" si="233"/>
        <v>895.14</v>
      </c>
      <c r="T307">
        <v>0</v>
      </c>
    </row>
    <row r="308" spans="2:20" ht="24" x14ac:dyDescent="0.25">
      <c r="B308" s="69" t="s">
        <v>134</v>
      </c>
      <c r="C308" s="18" t="s">
        <v>760</v>
      </c>
      <c r="D308" s="19" t="s">
        <v>761</v>
      </c>
      <c r="E308" s="20" t="s">
        <v>762</v>
      </c>
      <c r="F308" s="21" t="s">
        <v>595</v>
      </c>
      <c r="G308" s="22">
        <v>1</v>
      </c>
      <c r="H308" s="22">
        <v>9764.0159999999996</v>
      </c>
      <c r="I308" s="22">
        <f t="shared" si="226"/>
        <v>9764.02</v>
      </c>
      <c r="J308" s="22"/>
      <c r="K308" s="22">
        <f t="shared" si="227"/>
        <v>0</v>
      </c>
      <c r="L308" s="22">
        <v>0</v>
      </c>
      <c r="M308" s="22">
        <f t="shared" si="228"/>
        <v>0</v>
      </c>
      <c r="N308" s="22">
        <v>0</v>
      </c>
      <c r="O308" s="22">
        <f t="shared" si="229"/>
        <v>0</v>
      </c>
      <c r="P308" s="22">
        <f t="shared" si="230"/>
        <v>0</v>
      </c>
      <c r="Q308" s="22">
        <f t="shared" si="231"/>
        <v>0</v>
      </c>
      <c r="R308" s="22">
        <f t="shared" si="232"/>
        <v>1</v>
      </c>
      <c r="S308" s="85">
        <f t="shared" si="233"/>
        <v>9764.02</v>
      </c>
      <c r="T308">
        <v>0</v>
      </c>
    </row>
    <row r="309" spans="2:20" ht="24" x14ac:dyDescent="0.25">
      <c r="B309" s="69" t="s">
        <v>134</v>
      </c>
      <c r="C309" s="18" t="s">
        <v>763</v>
      </c>
      <c r="D309" s="19" t="s">
        <v>764</v>
      </c>
      <c r="E309" s="20" t="s">
        <v>765</v>
      </c>
      <c r="F309" s="21" t="s">
        <v>43</v>
      </c>
      <c r="G309" s="22">
        <v>1</v>
      </c>
      <c r="H309" s="22">
        <v>266.62799999999999</v>
      </c>
      <c r="I309" s="22">
        <f t="shared" si="226"/>
        <v>266.63</v>
      </c>
      <c r="J309" s="22"/>
      <c r="K309" s="22">
        <f t="shared" si="227"/>
        <v>0</v>
      </c>
      <c r="L309" s="22">
        <v>0</v>
      </c>
      <c r="M309" s="22">
        <f t="shared" si="228"/>
        <v>0</v>
      </c>
      <c r="N309" s="22">
        <v>0</v>
      </c>
      <c r="O309" s="22">
        <f t="shared" si="229"/>
        <v>0</v>
      </c>
      <c r="P309" s="22">
        <f t="shared" si="230"/>
        <v>0</v>
      </c>
      <c r="Q309" s="22">
        <f t="shared" si="231"/>
        <v>0</v>
      </c>
      <c r="R309" s="22">
        <f t="shared" si="232"/>
        <v>1</v>
      </c>
      <c r="S309" s="85">
        <f t="shared" si="233"/>
        <v>266.63</v>
      </c>
      <c r="T309">
        <v>0</v>
      </c>
    </row>
    <row r="310" spans="2:20" x14ac:dyDescent="0.25">
      <c r="B310" s="69" t="s">
        <v>134</v>
      </c>
      <c r="C310" s="18" t="s">
        <v>766</v>
      </c>
      <c r="D310" s="19" t="s">
        <v>767</v>
      </c>
      <c r="E310" s="44" t="s">
        <v>768</v>
      </c>
      <c r="F310" s="45" t="s">
        <v>43</v>
      </c>
      <c r="G310" s="22">
        <v>1</v>
      </c>
      <c r="H310" s="22">
        <v>84.3</v>
      </c>
      <c r="I310" s="22">
        <f t="shared" si="226"/>
        <v>84.3</v>
      </c>
      <c r="J310" s="22"/>
      <c r="K310" s="22">
        <f t="shared" si="227"/>
        <v>0</v>
      </c>
      <c r="L310" s="22">
        <v>0</v>
      </c>
      <c r="M310" s="22">
        <f t="shared" si="228"/>
        <v>0</v>
      </c>
      <c r="N310" s="22">
        <v>1</v>
      </c>
      <c r="O310" s="22">
        <f t="shared" si="229"/>
        <v>84.3</v>
      </c>
      <c r="P310" s="22">
        <f t="shared" si="230"/>
        <v>1</v>
      </c>
      <c r="Q310" s="22">
        <f t="shared" si="231"/>
        <v>84.3</v>
      </c>
      <c r="R310" s="22">
        <f t="shared" si="232"/>
        <v>0</v>
      </c>
      <c r="S310" s="85">
        <f t="shared" si="233"/>
        <v>0</v>
      </c>
      <c r="T310">
        <v>0</v>
      </c>
    </row>
    <row r="311" spans="2:20" ht="24" x14ac:dyDescent="0.25">
      <c r="B311" s="69" t="s">
        <v>134</v>
      </c>
      <c r="C311" s="18" t="s">
        <v>769</v>
      </c>
      <c r="D311" s="19" t="s">
        <v>770</v>
      </c>
      <c r="E311" s="20" t="s">
        <v>771</v>
      </c>
      <c r="F311" s="21" t="s">
        <v>595</v>
      </c>
      <c r="G311" s="22">
        <v>2</v>
      </c>
      <c r="H311" s="22">
        <v>504.69</v>
      </c>
      <c r="I311" s="22">
        <f t="shared" si="226"/>
        <v>1009.38</v>
      </c>
      <c r="J311" s="22"/>
      <c r="K311" s="22">
        <f t="shared" si="227"/>
        <v>0</v>
      </c>
      <c r="L311" s="22">
        <v>0</v>
      </c>
      <c r="M311" s="22">
        <f t="shared" si="228"/>
        <v>0</v>
      </c>
      <c r="N311" s="22">
        <v>0</v>
      </c>
      <c r="O311" s="22">
        <f t="shared" si="229"/>
        <v>0</v>
      </c>
      <c r="P311" s="22">
        <f t="shared" si="230"/>
        <v>0</v>
      </c>
      <c r="Q311" s="22">
        <f t="shared" si="231"/>
        <v>0</v>
      </c>
      <c r="R311" s="22">
        <f t="shared" si="232"/>
        <v>2</v>
      </c>
      <c r="S311" s="85">
        <f t="shared" si="233"/>
        <v>1009.38</v>
      </c>
      <c r="T311">
        <v>0</v>
      </c>
    </row>
    <row r="312" spans="2:20" x14ac:dyDescent="0.25">
      <c r="B312" s="69" t="s">
        <v>39</v>
      </c>
      <c r="C312" s="18" t="s">
        <v>772</v>
      </c>
      <c r="D312" s="19" t="s">
        <v>773</v>
      </c>
      <c r="E312" s="20" t="s">
        <v>774</v>
      </c>
      <c r="F312" s="21" t="s">
        <v>43</v>
      </c>
      <c r="G312" s="22">
        <v>1</v>
      </c>
      <c r="H312" s="22">
        <v>717.34799999999996</v>
      </c>
      <c r="I312" s="22">
        <f t="shared" si="226"/>
        <v>717.35</v>
      </c>
      <c r="J312" s="22"/>
      <c r="K312" s="22">
        <f t="shared" si="227"/>
        <v>0</v>
      </c>
      <c r="L312" s="22">
        <v>0</v>
      </c>
      <c r="M312" s="22">
        <f t="shared" si="228"/>
        <v>0</v>
      </c>
      <c r="N312" s="22">
        <v>1</v>
      </c>
      <c r="O312" s="22">
        <f t="shared" si="229"/>
        <v>717.35</v>
      </c>
      <c r="P312" s="22">
        <f t="shared" si="230"/>
        <v>1</v>
      </c>
      <c r="Q312" s="22">
        <f t="shared" si="231"/>
        <v>717.35</v>
      </c>
      <c r="R312" s="22">
        <f t="shared" si="232"/>
        <v>0</v>
      </c>
      <c r="S312" s="85">
        <f t="shared" si="233"/>
        <v>0</v>
      </c>
      <c r="T312">
        <v>0</v>
      </c>
    </row>
    <row r="313" spans="2:20" x14ac:dyDescent="0.25">
      <c r="B313" s="69" t="s">
        <v>39</v>
      </c>
      <c r="C313" s="18" t="s">
        <v>775</v>
      </c>
      <c r="D313" s="19" t="s">
        <v>776</v>
      </c>
      <c r="E313" s="20" t="s">
        <v>777</v>
      </c>
      <c r="F313" s="21" t="s">
        <v>43</v>
      </c>
      <c r="G313" s="22">
        <v>1</v>
      </c>
      <c r="H313" s="22">
        <v>717.34799999999996</v>
      </c>
      <c r="I313" s="22">
        <f t="shared" si="226"/>
        <v>717.35</v>
      </c>
      <c r="J313" s="22"/>
      <c r="K313" s="22">
        <f t="shared" si="227"/>
        <v>0</v>
      </c>
      <c r="L313" s="22">
        <v>0</v>
      </c>
      <c r="M313" s="22">
        <f t="shared" si="228"/>
        <v>0</v>
      </c>
      <c r="N313" s="22">
        <v>1</v>
      </c>
      <c r="O313" s="22">
        <f t="shared" si="229"/>
        <v>717.35</v>
      </c>
      <c r="P313" s="22">
        <f t="shared" si="230"/>
        <v>1</v>
      </c>
      <c r="Q313" s="22">
        <f t="shared" si="231"/>
        <v>717.35</v>
      </c>
      <c r="R313" s="22">
        <f t="shared" si="232"/>
        <v>0</v>
      </c>
      <c r="S313" s="85">
        <f t="shared" si="233"/>
        <v>0</v>
      </c>
      <c r="T313">
        <v>0</v>
      </c>
    </row>
    <row r="314" spans="2:20" x14ac:dyDescent="0.25">
      <c r="B314" s="69" t="s">
        <v>39</v>
      </c>
      <c r="C314" s="18" t="s">
        <v>778</v>
      </c>
      <c r="D314" s="19" t="s">
        <v>779</v>
      </c>
      <c r="E314" s="20" t="s">
        <v>780</v>
      </c>
      <c r="F314" s="21" t="s">
        <v>43</v>
      </c>
      <c r="G314" s="22">
        <v>1</v>
      </c>
      <c r="H314" s="22">
        <v>92.50800000000001</v>
      </c>
      <c r="I314" s="22">
        <f t="shared" si="226"/>
        <v>92.51</v>
      </c>
      <c r="J314" s="22"/>
      <c r="K314" s="22">
        <f t="shared" si="227"/>
        <v>0</v>
      </c>
      <c r="L314" s="22">
        <v>0</v>
      </c>
      <c r="M314" s="22">
        <f t="shared" si="228"/>
        <v>0</v>
      </c>
      <c r="N314" s="22">
        <v>0</v>
      </c>
      <c r="O314" s="22">
        <f t="shared" si="229"/>
        <v>0</v>
      </c>
      <c r="P314" s="22">
        <f t="shared" si="230"/>
        <v>0</v>
      </c>
      <c r="Q314" s="22">
        <f t="shared" si="231"/>
        <v>0</v>
      </c>
      <c r="R314" s="22">
        <f t="shared" si="232"/>
        <v>1</v>
      </c>
      <c r="S314" s="85">
        <f t="shared" si="233"/>
        <v>92.51</v>
      </c>
      <c r="T314">
        <v>0</v>
      </c>
    </row>
    <row r="315" spans="2:20" ht="24" x14ac:dyDescent="0.25">
      <c r="B315" s="69" t="s">
        <v>39</v>
      </c>
      <c r="C315" s="18" t="s">
        <v>781</v>
      </c>
      <c r="D315" s="19" t="s">
        <v>782</v>
      </c>
      <c r="E315" s="20" t="s">
        <v>783</v>
      </c>
      <c r="F315" s="21" t="s">
        <v>75</v>
      </c>
      <c r="G315" s="22">
        <v>141.96792224922211</v>
      </c>
      <c r="H315" s="22">
        <v>8.5439864215991665</v>
      </c>
      <c r="I315" s="22">
        <f t="shared" si="226"/>
        <v>1212.97</v>
      </c>
      <c r="J315" s="22"/>
      <c r="K315" s="22">
        <f t="shared" si="227"/>
        <v>0</v>
      </c>
      <c r="L315" s="22">
        <v>0</v>
      </c>
      <c r="M315" s="22">
        <f t="shared" si="228"/>
        <v>0</v>
      </c>
      <c r="N315" s="22">
        <v>141.96719999999999</v>
      </c>
      <c r="O315" s="22">
        <f t="shared" si="229"/>
        <v>1212.97</v>
      </c>
      <c r="P315" s="22">
        <f t="shared" si="230"/>
        <v>141.96719999999999</v>
      </c>
      <c r="Q315" s="22">
        <f t="shared" si="231"/>
        <v>1212.97</v>
      </c>
      <c r="R315" s="22">
        <f t="shared" si="232"/>
        <v>7.2224922212171805E-4</v>
      </c>
      <c r="S315" s="85">
        <f t="shared" si="233"/>
        <v>0</v>
      </c>
      <c r="T315">
        <v>0</v>
      </c>
    </row>
    <row r="316" spans="2:20" ht="24" x14ac:dyDescent="0.25">
      <c r="B316" s="69" t="s">
        <v>39</v>
      </c>
      <c r="C316" s="18" t="s">
        <v>652</v>
      </c>
      <c r="D316" s="19" t="s">
        <v>784</v>
      </c>
      <c r="E316" s="20" t="s">
        <v>654</v>
      </c>
      <c r="F316" s="21" t="s">
        <v>75</v>
      </c>
      <c r="G316" s="22">
        <v>20.997753228763788</v>
      </c>
      <c r="H316" s="22">
        <v>13.391718482280451</v>
      </c>
      <c r="I316" s="22">
        <f t="shared" si="226"/>
        <v>281.2</v>
      </c>
      <c r="J316" s="22"/>
      <c r="K316" s="22">
        <f t="shared" si="227"/>
        <v>0</v>
      </c>
      <c r="L316" s="22">
        <v>0</v>
      </c>
      <c r="M316" s="22">
        <f t="shared" si="228"/>
        <v>0</v>
      </c>
      <c r="N316" s="22">
        <v>21</v>
      </c>
      <c r="O316" s="22">
        <f t="shared" si="229"/>
        <v>281.23</v>
      </c>
      <c r="P316" s="22">
        <f t="shared" si="230"/>
        <v>21</v>
      </c>
      <c r="Q316" s="22">
        <f t="shared" si="231"/>
        <v>281.23</v>
      </c>
      <c r="R316" s="22">
        <f t="shared" si="232"/>
        <v>-2.2467712362121972E-3</v>
      </c>
      <c r="S316" s="85">
        <f t="shared" si="233"/>
        <v>-3.0000000000029559E-2</v>
      </c>
      <c r="T316">
        <v>0</v>
      </c>
    </row>
    <row r="317" spans="2:20" ht="24" x14ac:dyDescent="0.25">
      <c r="B317" s="69" t="s">
        <v>39</v>
      </c>
      <c r="C317" s="18" t="s">
        <v>785</v>
      </c>
      <c r="D317" s="19" t="s">
        <v>786</v>
      </c>
      <c r="E317" s="20" t="s">
        <v>787</v>
      </c>
      <c r="F317" s="21" t="s">
        <v>75</v>
      </c>
      <c r="G317" s="22">
        <v>141.96792224922211</v>
      </c>
      <c r="H317" s="22">
        <v>6.6239752269471044</v>
      </c>
      <c r="I317" s="22">
        <f t="shared" si="226"/>
        <v>940.39</v>
      </c>
      <c r="J317" s="22"/>
      <c r="K317" s="22">
        <f t="shared" si="227"/>
        <v>0</v>
      </c>
      <c r="L317" s="22">
        <v>0</v>
      </c>
      <c r="M317" s="22">
        <f t="shared" si="228"/>
        <v>0</v>
      </c>
      <c r="N317" s="22">
        <v>141.96719999999999</v>
      </c>
      <c r="O317" s="22">
        <f t="shared" si="229"/>
        <v>940.39</v>
      </c>
      <c r="P317" s="22">
        <f t="shared" si="230"/>
        <v>141.96719999999999</v>
      </c>
      <c r="Q317" s="22">
        <f t="shared" si="231"/>
        <v>940.39</v>
      </c>
      <c r="R317" s="22">
        <f t="shared" si="232"/>
        <v>7.2224922212171805E-4</v>
      </c>
      <c r="S317" s="85">
        <f t="shared" si="233"/>
        <v>0</v>
      </c>
      <c r="T317">
        <v>0</v>
      </c>
    </row>
    <row r="318" spans="2:20" ht="24" x14ac:dyDescent="0.25">
      <c r="B318" s="69" t="s">
        <v>39</v>
      </c>
      <c r="C318" s="18" t="s">
        <v>658</v>
      </c>
      <c r="D318" s="19" t="s">
        <v>788</v>
      </c>
      <c r="E318" s="20" t="s">
        <v>660</v>
      </c>
      <c r="F318" s="21" t="s">
        <v>75</v>
      </c>
      <c r="G318" s="22">
        <v>20.997753228763788</v>
      </c>
      <c r="H318" s="22">
        <v>9.3118534097331818</v>
      </c>
      <c r="I318" s="22">
        <f t="shared" si="226"/>
        <v>195.53</v>
      </c>
      <c r="J318" s="22"/>
      <c r="K318" s="22">
        <f t="shared" si="227"/>
        <v>0</v>
      </c>
      <c r="L318" s="22">
        <v>0</v>
      </c>
      <c r="M318" s="22">
        <f t="shared" si="228"/>
        <v>0</v>
      </c>
      <c r="N318" s="22">
        <v>21</v>
      </c>
      <c r="O318" s="22">
        <f t="shared" si="229"/>
        <v>195.55</v>
      </c>
      <c r="P318" s="22">
        <f t="shared" si="230"/>
        <v>21</v>
      </c>
      <c r="Q318" s="22">
        <f t="shared" si="231"/>
        <v>195.55</v>
      </c>
      <c r="R318" s="22">
        <f t="shared" si="232"/>
        <v>-2.2467712362121972E-3</v>
      </c>
      <c r="S318" s="85">
        <f t="shared" si="233"/>
        <v>-2.0000000000010232E-2</v>
      </c>
      <c r="T318">
        <v>0</v>
      </c>
    </row>
    <row r="319" spans="2:20" ht="24" x14ac:dyDescent="0.25">
      <c r="B319" s="69" t="s">
        <v>39</v>
      </c>
      <c r="C319" s="18" t="s">
        <v>611</v>
      </c>
      <c r="D319" s="19" t="s">
        <v>789</v>
      </c>
      <c r="E319" s="20" t="s">
        <v>613</v>
      </c>
      <c r="F319" s="21" t="s">
        <v>122</v>
      </c>
      <c r="G319" s="22">
        <v>18.917319246839739</v>
      </c>
      <c r="H319" s="22">
        <v>58.70430083192263</v>
      </c>
      <c r="I319" s="22">
        <f t="shared" si="226"/>
        <v>1110.53</v>
      </c>
      <c r="J319" s="22"/>
      <c r="K319" s="22">
        <f t="shared" si="227"/>
        <v>0</v>
      </c>
      <c r="L319" s="22">
        <v>0</v>
      </c>
      <c r="M319" s="22">
        <f t="shared" si="228"/>
        <v>0</v>
      </c>
      <c r="N319" s="22">
        <v>18.920000000000002</v>
      </c>
      <c r="O319" s="22">
        <f t="shared" si="229"/>
        <v>1110.69</v>
      </c>
      <c r="P319" s="22">
        <f t="shared" si="230"/>
        <v>18.920000000000002</v>
      </c>
      <c r="Q319" s="22">
        <f t="shared" si="231"/>
        <v>1110.69</v>
      </c>
      <c r="R319" s="22">
        <f t="shared" si="232"/>
        <v>-2.6807531602628387E-3</v>
      </c>
      <c r="S319" s="85">
        <f t="shared" si="233"/>
        <v>-0.16000000000008185</v>
      </c>
      <c r="T319">
        <v>0</v>
      </c>
    </row>
    <row r="320" spans="2:20" ht="24" x14ac:dyDescent="0.25">
      <c r="B320" s="69" t="s">
        <v>39</v>
      </c>
      <c r="C320" s="18" t="s">
        <v>614</v>
      </c>
      <c r="D320" s="19" t="s">
        <v>790</v>
      </c>
      <c r="E320" s="20" t="s">
        <v>616</v>
      </c>
      <c r="F320" s="21" t="s">
        <v>122</v>
      </c>
      <c r="G320" s="22">
        <v>18.731344814605766</v>
      </c>
      <c r="H320" s="22">
        <v>37.656025607408864</v>
      </c>
      <c r="I320" s="22">
        <f t="shared" si="226"/>
        <v>705.35</v>
      </c>
      <c r="J320" s="22"/>
      <c r="K320" s="22">
        <f t="shared" si="227"/>
        <v>0</v>
      </c>
      <c r="L320" s="22">
        <v>0</v>
      </c>
      <c r="M320" s="22">
        <f t="shared" si="228"/>
        <v>0</v>
      </c>
      <c r="N320" s="22">
        <v>18.73</v>
      </c>
      <c r="O320" s="22">
        <f t="shared" si="229"/>
        <v>705.3</v>
      </c>
      <c r="P320" s="22">
        <f t="shared" si="230"/>
        <v>18.73</v>
      </c>
      <c r="Q320" s="22">
        <f t="shared" si="231"/>
        <v>705.3</v>
      </c>
      <c r="R320" s="22">
        <f t="shared" si="232"/>
        <v>1.3448146057655208E-3</v>
      </c>
      <c r="S320" s="85">
        <f t="shared" si="233"/>
        <v>5.0000000000068212E-2</v>
      </c>
      <c r="T320">
        <v>0</v>
      </c>
    </row>
    <row r="321" spans="2:20" ht="24" x14ac:dyDescent="0.25">
      <c r="B321" s="69" t="s">
        <v>39</v>
      </c>
      <c r="C321" s="18" t="s">
        <v>617</v>
      </c>
      <c r="D321" s="19" t="s">
        <v>791</v>
      </c>
      <c r="E321" s="20" t="s">
        <v>619</v>
      </c>
      <c r="F321" s="21" t="s">
        <v>122</v>
      </c>
      <c r="G321" s="22">
        <v>0.24052693235593847</v>
      </c>
      <c r="H321" s="22">
        <v>28.387673401562097</v>
      </c>
      <c r="I321" s="22">
        <f t="shared" si="226"/>
        <v>6.83</v>
      </c>
      <c r="J321" s="22"/>
      <c r="K321" s="22">
        <f t="shared" si="227"/>
        <v>0</v>
      </c>
      <c r="L321" s="22"/>
      <c r="M321" s="22">
        <f t="shared" si="228"/>
        <v>0</v>
      </c>
      <c r="N321" s="22">
        <v>0</v>
      </c>
      <c r="O321" s="22">
        <f t="shared" si="229"/>
        <v>0</v>
      </c>
      <c r="P321" s="22">
        <f t="shared" si="230"/>
        <v>0</v>
      </c>
      <c r="Q321" s="22">
        <f t="shared" si="231"/>
        <v>0</v>
      </c>
      <c r="R321" s="22">
        <f t="shared" si="232"/>
        <v>0.24052693235593847</v>
      </c>
      <c r="S321" s="85">
        <f t="shared" si="233"/>
        <v>6.83</v>
      </c>
      <c r="T321">
        <v>0</v>
      </c>
    </row>
    <row r="322" spans="2:20" ht="24" x14ac:dyDescent="0.25">
      <c r="B322" s="69" t="s">
        <v>39</v>
      </c>
      <c r="C322" s="18" t="s">
        <v>620</v>
      </c>
      <c r="D322" s="19" t="s">
        <v>792</v>
      </c>
      <c r="E322" s="20" t="s">
        <v>622</v>
      </c>
      <c r="F322" s="21" t="s">
        <v>122</v>
      </c>
      <c r="G322" s="22">
        <v>0.24052693235593847</v>
      </c>
      <c r="H322" s="22">
        <v>46.298349589893888</v>
      </c>
      <c r="I322" s="22">
        <f t="shared" si="226"/>
        <v>11.14</v>
      </c>
      <c r="J322" s="22"/>
      <c r="K322" s="22">
        <f t="shared" si="227"/>
        <v>0</v>
      </c>
      <c r="L322" s="22"/>
      <c r="M322" s="22">
        <f t="shared" si="228"/>
        <v>0</v>
      </c>
      <c r="N322" s="22">
        <v>0</v>
      </c>
      <c r="O322" s="22">
        <f t="shared" si="229"/>
        <v>0</v>
      </c>
      <c r="P322" s="22">
        <f t="shared" si="230"/>
        <v>0</v>
      </c>
      <c r="Q322" s="22">
        <f t="shared" si="231"/>
        <v>0</v>
      </c>
      <c r="R322" s="22">
        <f t="shared" si="232"/>
        <v>0.24052693235593847</v>
      </c>
      <c r="S322" s="85">
        <f t="shared" si="233"/>
        <v>11.14</v>
      </c>
      <c r="T322">
        <v>0</v>
      </c>
    </row>
    <row r="323" spans="2:20" ht="36" x14ac:dyDescent="0.25">
      <c r="B323" s="69" t="s">
        <v>39</v>
      </c>
      <c r="C323" s="18" t="s">
        <v>623</v>
      </c>
      <c r="D323" s="19" t="s">
        <v>793</v>
      </c>
      <c r="E323" s="20" t="s">
        <v>625</v>
      </c>
      <c r="F323" s="21" t="s">
        <v>122</v>
      </c>
      <c r="G323" s="22">
        <v>0.18597443223397306</v>
      </c>
      <c r="H323" s="22">
        <v>13.421199731691079</v>
      </c>
      <c r="I323" s="22">
        <f t="shared" si="226"/>
        <v>2.5</v>
      </c>
      <c r="J323" s="22"/>
      <c r="K323" s="22">
        <f t="shared" si="227"/>
        <v>0</v>
      </c>
      <c r="L323" s="22"/>
      <c r="M323" s="22">
        <f t="shared" si="228"/>
        <v>0</v>
      </c>
      <c r="N323" s="22">
        <v>0</v>
      </c>
      <c r="O323" s="22">
        <f t="shared" si="229"/>
        <v>0</v>
      </c>
      <c r="P323" s="22">
        <f t="shared" si="230"/>
        <v>0</v>
      </c>
      <c r="Q323" s="22">
        <f t="shared" si="231"/>
        <v>0</v>
      </c>
      <c r="R323" s="22">
        <f t="shared" si="232"/>
        <v>0.18597443223397306</v>
      </c>
      <c r="S323" s="85">
        <f t="shared" si="233"/>
        <v>2.5</v>
      </c>
      <c r="T323">
        <v>0</v>
      </c>
    </row>
    <row r="324" spans="2:20" x14ac:dyDescent="0.25">
      <c r="B324" s="70"/>
      <c r="C324" s="23"/>
      <c r="D324" s="24" t="s">
        <v>794</v>
      </c>
      <c r="E324" s="28" t="s">
        <v>795</v>
      </c>
      <c r="F324" s="29"/>
      <c r="G324" s="46"/>
      <c r="H324" s="27"/>
      <c r="I324" s="33">
        <f>SUBTOTAL(9,I325:I354)</f>
        <v>1494159.9400000004</v>
      </c>
      <c r="J324" s="27"/>
      <c r="K324" s="33">
        <f>SUBTOTAL(9,K325:K354)</f>
        <v>0</v>
      </c>
      <c r="L324" s="27"/>
      <c r="M324" s="33">
        <f>SUBTOTAL(9,M325:M354)</f>
        <v>1023995.57</v>
      </c>
      <c r="N324" s="27"/>
      <c r="O324" s="33">
        <f>SUBTOTAL(9,O325:O354)</f>
        <v>18112.22</v>
      </c>
      <c r="P324" s="27"/>
      <c r="Q324" s="33">
        <f>SUBTOTAL(9,Q325:Q354)</f>
        <v>1042107.7899999999</v>
      </c>
      <c r="R324" s="27"/>
      <c r="S324" s="87">
        <f>SUBTOTAL(9,S325:S354)</f>
        <v>452052.15</v>
      </c>
      <c r="T324">
        <v>0</v>
      </c>
    </row>
    <row r="325" spans="2:20" ht="24" x14ac:dyDescent="0.25">
      <c r="B325" s="69" t="s">
        <v>39</v>
      </c>
      <c r="C325" s="18" t="s">
        <v>796</v>
      </c>
      <c r="D325" s="19" t="s">
        <v>797</v>
      </c>
      <c r="E325" s="20" t="s">
        <v>798</v>
      </c>
      <c r="F325" s="21" t="s">
        <v>75</v>
      </c>
      <c r="G325" s="22">
        <v>2031.3367318142766</v>
      </c>
      <c r="H325" s="22">
        <v>118.59600046952042</v>
      </c>
      <c r="I325" s="22">
        <f t="shared" ref="I325:I354" si="234">ROUND(G325*H325,2)</f>
        <v>240908.41</v>
      </c>
      <c r="J325" s="22"/>
      <c r="K325" s="22">
        <f t="shared" ref="K325:K354" si="235">ROUND($H325*J325,2)</f>
        <v>0</v>
      </c>
      <c r="L325" s="22">
        <v>907.80000000000007</v>
      </c>
      <c r="M325" s="22">
        <f t="shared" ref="M325:M354" si="236">ROUND($H325*L325,2)</f>
        <v>107661.45</v>
      </c>
      <c r="N325" s="22"/>
      <c r="O325" s="22">
        <f t="shared" ref="O325:O354" si="237">ROUND($H325*N325,2)</f>
        <v>0</v>
      </c>
      <c r="P325" s="22">
        <f t="shared" ref="P325:P354" si="238">J325+L325+N325</f>
        <v>907.80000000000007</v>
      </c>
      <c r="Q325" s="22">
        <f t="shared" ref="Q325:Q354" si="239">+M325+K325+O325</f>
        <v>107661.45</v>
      </c>
      <c r="R325" s="22">
        <f t="shared" ref="R325:R354" si="240">G325-P325</f>
        <v>1123.5367318142767</v>
      </c>
      <c r="S325" s="85">
        <f t="shared" ref="S325:S354" si="241">I325-Q325</f>
        <v>133246.96000000002</v>
      </c>
      <c r="T325">
        <v>0</v>
      </c>
    </row>
    <row r="326" spans="2:20" ht="24" x14ac:dyDescent="0.25">
      <c r="B326" s="69" t="s">
        <v>39</v>
      </c>
      <c r="C326" s="18" t="s">
        <v>799</v>
      </c>
      <c r="D326" s="19" t="s">
        <v>800</v>
      </c>
      <c r="E326" s="20" t="s">
        <v>801</v>
      </c>
      <c r="F326" s="21" t="s">
        <v>75</v>
      </c>
      <c r="G326" s="22">
        <v>864.90509284279744</v>
      </c>
      <c r="H326" s="22">
        <v>139.98000127628478</v>
      </c>
      <c r="I326" s="22">
        <f t="shared" si="234"/>
        <v>121069.42</v>
      </c>
      <c r="J326" s="22"/>
      <c r="K326" s="22">
        <f t="shared" si="235"/>
        <v>0</v>
      </c>
      <c r="L326" s="22">
        <v>299.88</v>
      </c>
      <c r="M326" s="22">
        <f t="shared" si="236"/>
        <v>41977.2</v>
      </c>
      <c r="N326" s="22"/>
      <c r="O326" s="22">
        <f t="shared" si="237"/>
        <v>0</v>
      </c>
      <c r="P326" s="22">
        <f t="shared" si="238"/>
        <v>299.88</v>
      </c>
      <c r="Q326" s="22">
        <f t="shared" si="239"/>
        <v>41977.2</v>
      </c>
      <c r="R326" s="22">
        <f t="shared" si="240"/>
        <v>565.02509284279745</v>
      </c>
      <c r="S326" s="85">
        <f t="shared" si="241"/>
        <v>79092.22</v>
      </c>
      <c r="T326">
        <v>0</v>
      </c>
    </row>
    <row r="327" spans="2:20" ht="24" x14ac:dyDescent="0.25">
      <c r="B327" s="69" t="s">
        <v>39</v>
      </c>
      <c r="C327" s="18" t="s">
        <v>802</v>
      </c>
      <c r="D327" s="19" t="s">
        <v>803</v>
      </c>
      <c r="E327" s="20" t="s">
        <v>804</v>
      </c>
      <c r="F327" s="21" t="s">
        <v>75</v>
      </c>
      <c r="G327" s="22">
        <v>456.16205483804345</v>
      </c>
      <c r="H327" s="22">
        <v>156.91199923547549</v>
      </c>
      <c r="I327" s="22">
        <f t="shared" si="234"/>
        <v>71577.3</v>
      </c>
      <c r="J327" s="22"/>
      <c r="K327" s="22">
        <f t="shared" si="235"/>
        <v>0</v>
      </c>
      <c r="L327" s="22">
        <v>146.88</v>
      </c>
      <c r="M327" s="22">
        <f t="shared" si="236"/>
        <v>23047.23</v>
      </c>
      <c r="N327" s="22"/>
      <c r="O327" s="22">
        <f t="shared" si="237"/>
        <v>0</v>
      </c>
      <c r="P327" s="22">
        <f t="shared" si="238"/>
        <v>146.88</v>
      </c>
      <c r="Q327" s="22">
        <f t="shared" si="239"/>
        <v>23047.23</v>
      </c>
      <c r="R327" s="22">
        <f t="shared" si="240"/>
        <v>309.28205483804345</v>
      </c>
      <c r="S327" s="85">
        <f t="shared" si="241"/>
        <v>48530.070000000007</v>
      </c>
      <c r="T327">
        <v>0</v>
      </c>
    </row>
    <row r="328" spans="2:20" ht="24" x14ac:dyDescent="0.25">
      <c r="B328" s="69" t="s">
        <v>39</v>
      </c>
      <c r="C328" s="18" t="s">
        <v>805</v>
      </c>
      <c r="D328" s="19" t="s">
        <v>806</v>
      </c>
      <c r="E328" s="20" t="s">
        <v>807</v>
      </c>
      <c r="F328" s="21" t="s">
        <v>75</v>
      </c>
      <c r="G328" s="22">
        <v>478.48771510613983</v>
      </c>
      <c r="H328" s="22">
        <v>204.7439900902545</v>
      </c>
      <c r="I328" s="22">
        <f t="shared" si="234"/>
        <v>97967.48</v>
      </c>
      <c r="J328" s="22"/>
      <c r="K328" s="22">
        <f t="shared" si="235"/>
        <v>0</v>
      </c>
      <c r="L328" s="22">
        <v>281.52</v>
      </c>
      <c r="M328" s="22">
        <f t="shared" si="236"/>
        <v>57639.53</v>
      </c>
      <c r="N328" s="22"/>
      <c r="O328" s="22">
        <f t="shared" si="237"/>
        <v>0</v>
      </c>
      <c r="P328" s="22">
        <f t="shared" si="238"/>
        <v>281.52</v>
      </c>
      <c r="Q328" s="22">
        <f t="shared" si="239"/>
        <v>57639.53</v>
      </c>
      <c r="R328" s="22">
        <f t="shared" si="240"/>
        <v>196.96771510613985</v>
      </c>
      <c r="S328" s="85">
        <f t="shared" si="241"/>
        <v>40327.949999999997</v>
      </c>
      <c r="T328">
        <v>0</v>
      </c>
    </row>
    <row r="329" spans="2:20" ht="24" x14ac:dyDescent="0.25">
      <c r="B329" s="69" t="s">
        <v>39</v>
      </c>
      <c r="C329" s="18" t="s">
        <v>808</v>
      </c>
      <c r="D329" s="19" t="s">
        <v>809</v>
      </c>
      <c r="E329" s="20" t="s">
        <v>810</v>
      </c>
      <c r="F329" s="21" t="s">
        <v>75</v>
      </c>
      <c r="G329" s="22">
        <v>959.97799981899243</v>
      </c>
      <c r="H329" s="22">
        <v>244.60800564625012</v>
      </c>
      <c r="I329" s="22">
        <f t="shared" si="234"/>
        <v>234818.3</v>
      </c>
      <c r="J329" s="22"/>
      <c r="K329" s="22">
        <f t="shared" si="235"/>
        <v>0</v>
      </c>
      <c r="L329" s="22">
        <v>959.97799981899243</v>
      </c>
      <c r="M329" s="22">
        <f t="shared" si="236"/>
        <v>234818.3</v>
      </c>
      <c r="N329" s="22"/>
      <c r="O329" s="22">
        <f t="shared" si="237"/>
        <v>0</v>
      </c>
      <c r="P329" s="22">
        <f t="shared" si="238"/>
        <v>959.97799981899243</v>
      </c>
      <c r="Q329" s="22">
        <f t="shared" si="239"/>
        <v>234818.3</v>
      </c>
      <c r="R329" s="22">
        <f t="shared" si="240"/>
        <v>0</v>
      </c>
      <c r="S329" s="85">
        <f t="shared" si="241"/>
        <v>0</v>
      </c>
      <c r="T329">
        <v>0</v>
      </c>
    </row>
    <row r="330" spans="2:20" ht="24" x14ac:dyDescent="0.25">
      <c r="B330" s="69" t="s">
        <v>39</v>
      </c>
      <c r="C330" s="18" t="s">
        <v>811</v>
      </c>
      <c r="D330" s="19" t="s">
        <v>812</v>
      </c>
      <c r="E330" s="20" t="s">
        <v>813</v>
      </c>
      <c r="F330" s="21" t="s">
        <v>75</v>
      </c>
      <c r="G330" s="22">
        <v>102.96338059383613</v>
      </c>
      <c r="H330" s="22">
        <v>292.8479603728656</v>
      </c>
      <c r="I330" s="22">
        <f t="shared" si="234"/>
        <v>30152.62</v>
      </c>
      <c r="J330" s="22"/>
      <c r="K330" s="22">
        <f t="shared" si="235"/>
        <v>0</v>
      </c>
      <c r="L330" s="22">
        <v>55.08</v>
      </c>
      <c r="M330" s="22">
        <f t="shared" si="236"/>
        <v>16130.07</v>
      </c>
      <c r="N330" s="22"/>
      <c r="O330" s="22">
        <f t="shared" si="237"/>
        <v>0</v>
      </c>
      <c r="P330" s="22">
        <f t="shared" si="238"/>
        <v>55.08</v>
      </c>
      <c r="Q330" s="22">
        <f t="shared" si="239"/>
        <v>16130.07</v>
      </c>
      <c r="R330" s="22">
        <f t="shared" si="240"/>
        <v>47.883380593836137</v>
      </c>
      <c r="S330" s="85">
        <f t="shared" si="241"/>
        <v>14022.55</v>
      </c>
      <c r="T330">
        <v>0</v>
      </c>
    </row>
    <row r="331" spans="2:20" ht="24" x14ac:dyDescent="0.25">
      <c r="B331" s="69" t="s">
        <v>39</v>
      </c>
      <c r="C331" s="18" t="s">
        <v>814</v>
      </c>
      <c r="D331" s="19" t="s">
        <v>815</v>
      </c>
      <c r="E331" s="20" t="s">
        <v>816</v>
      </c>
      <c r="F331" s="21" t="s">
        <v>75</v>
      </c>
      <c r="G331" s="22">
        <v>286.29152064007462</v>
      </c>
      <c r="H331" s="22">
        <v>374.89198338826509</v>
      </c>
      <c r="I331" s="22">
        <f t="shared" si="234"/>
        <v>107328.4</v>
      </c>
      <c r="J331" s="22"/>
      <c r="K331" s="22">
        <f t="shared" si="235"/>
        <v>0</v>
      </c>
      <c r="L331" s="22">
        <v>242.76</v>
      </c>
      <c r="M331" s="22">
        <f t="shared" si="236"/>
        <v>91008.78</v>
      </c>
      <c r="N331" s="22"/>
      <c r="O331" s="22">
        <f t="shared" si="237"/>
        <v>0</v>
      </c>
      <c r="P331" s="22">
        <f t="shared" si="238"/>
        <v>242.76</v>
      </c>
      <c r="Q331" s="22">
        <f t="shared" si="239"/>
        <v>91008.78</v>
      </c>
      <c r="R331" s="22">
        <f t="shared" si="240"/>
        <v>43.531520640074632</v>
      </c>
      <c r="S331" s="85">
        <f t="shared" si="241"/>
        <v>16319.619999999995</v>
      </c>
      <c r="T331">
        <v>0</v>
      </c>
    </row>
    <row r="332" spans="2:20" ht="24" x14ac:dyDescent="0.25">
      <c r="B332" s="69" t="s">
        <v>39</v>
      </c>
      <c r="C332" s="18" t="s">
        <v>817</v>
      </c>
      <c r="D332" s="19" t="s">
        <v>818</v>
      </c>
      <c r="E332" s="20" t="s">
        <v>819</v>
      </c>
      <c r="F332" s="21" t="s">
        <v>75</v>
      </c>
      <c r="G332" s="22">
        <v>50.148625566664968</v>
      </c>
      <c r="H332" s="22">
        <v>515.25607547609593</v>
      </c>
      <c r="I332" s="22">
        <f t="shared" si="234"/>
        <v>25839.38</v>
      </c>
      <c r="J332" s="22"/>
      <c r="K332" s="22">
        <f t="shared" si="235"/>
        <v>0</v>
      </c>
      <c r="L332" s="22">
        <v>0</v>
      </c>
      <c r="M332" s="22">
        <f t="shared" si="236"/>
        <v>0</v>
      </c>
      <c r="N332" s="22"/>
      <c r="O332" s="22">
        <f t="shared" si="237"/>
        <v>0</v>
      </c>
      <c r="P332" s="22">
        <f t="shared" si="238"/>
        <v>0</v>
      </c>
      <c r="Q332" s="22">
        <f t="shared" si="239"/>
        <v>0</v>
      </c>
      <c r="R332" s="22">
        <f t="shared" si="240"/>
        <v>50.148625566664968</v>
      </c>
      <c r="S332" s="85">
        <f t="shared" si="241"/>
        <v>25839.38</v>
      </c>
      <c r="T332">
        <v>0</v>
      </c>
    </row>
    <row r="333" spans="2:20" ht="24" x14ac:dyDescent="0.25">
      <c r="B333" s="69" t="s">
        <v>39</v>
      </c>
      <c r="C333" s="18" t="s">
        <v>820</v>
      </c>
      <c r="D333" s="19" t="s">
        <v>821</v>
      </c>
      <c r="E333" s="20" t="s">
        <v>822</v>
      </c>
      <c r="F333" s="21" t="s">
        <v>47</v>
      </c>
      <c r="G333" s="22">
        <v>970.07437816883817</v>
      </c>
      <c r="H333" s="22">
        <v>30.179999244248116</v>
      </c>
      <c r="I333" s="22">
        <f t="shared" si="234"/>
        <v>29276.84</v>
      </c>
      <c r="J333" s="22"/>
      <c r="K333" s="22">
        <f t="shared" si="235"/>
        <v>0</v>
      </c>
      <c r="L333" s="22">
        <v>970.07437816883817</v>
      </c>
      <c r="M333" s="22">
        <f t="shared" si="236"/>
        <v>29276.84</v>
      </c>
      <c r="N333" s="22"/>
      <c r="O333" s="22">
        <f t="shared" si="237"/>
        <v>0</v>
      </c>
      <c r="P333" s="22">
        <f t="shared" si="238"/>
        <v>970.07437816883817</v>
      </c>
      <c r="Q333" s="22">
        <f t="shared" si="239"/>
        <v>29276.84</v>
      </c>
      <c r="R333" s="22">
        <f t="shared" si="240"/>
        <v>0</v>
      </c>
      <c r="S333" s="85">
        <f t="shared" si="241"/>
        <v>0</v>
      </c>
      <c r="T333">
        <v>0</v>
      </c>
    </row>
    <row r="334" spans="2:20" ht="24" x14ac:dyDescent="0.25">
      <c r="B334" s="69" t="s">
        <v>39</v>
      </c>
      <c r="C334" s="18" t="s">
        <v>823</v>
      </c>
      <c r="D334" s="19" t="s">
        <v>824</v>
      </c>
      <c r="E334" s="20" t="s">
        <v>825</v>
      </c>
      <c r="F334" s="21" t="s">
        <v>43</v>
      </c>
      <c r="G334" s="22">
        <v>2</v>
      </c>
      <c r="H334" s="22">
        <v>526.71600000000001</v>
      </c>
      <c r="I334" s="22">
        <f t="shared" si="234"/>
        <v>1053.43</v>
      </c>
      <c r="J334" s="22"/>
      <c r="K334" s="22">
        <f t="shared" si="235"/>
        <v>0</v>
      </c>
      <c r="L334" s="22">
        <v>0</v>
      </c>
      <c r="M334" s="22">
        <f t="shared" si="236"/>
        <v>0</v>
      </c>
      <c r="N334" s="22">
        <v>2</v>
      </c>
      <c r="O334" s="22">
        <f t="shared" si="237"/>
        <v>1053.43</v>
      </c>
      <c r="P334" s="22">
        <f t="shared" si="238"/>
        <v>2</v>
      </c>
      <c r="Q334" s="22">
        <f t="shared" si="239"/>
        <v>1053.43</v>
      </c>
      <c r="R334" s="22">
        <f t="shared" si="240"/>
        <v>0</v>
      </c>
      <c r="S334" s="85">
        <f t="shared" si="241"/>
        <v>0</v>
      </c>
      <c r="T334">
        <v>0</v>
      </c>
    </row>
    <row r="335" spans="2:20" x14ac:dyDescent="0.25">
      <c r="B335" s="69" t="s">
        <v>39</v>
      </c>
      <c r="C335" s="18" t="s">
        <v>826</v>
      </c>
      <c r="D335" s="19" t="s">
        <v>827</v>
      </c>
      <c r="E335" s="20" t="s">
        <v>828</v>
      </c>
      <c r="F335" s="21" t="s">
        <v>43</v>
      </c>
      <c r="G335" s="22">
        <v>1</v>
      </c>
      <c r="H335" s="22">
        <v>152.59199999999998</v>
      </c>
      <c r="I335" s="22">
        <f t="shared" si="234"/>
        <v>152.59</v>
      </c>
      <c r="J335" s="22"/>
      <c r="K335" s="22">
        <f t="shared" si="235"/>
        <v>0</v>
      </c>
      <c r="L335" s="22">
        <v>0</v>
      </c>
      <c r="M335" s="22">
        <f t="shared" si="236"/>
        <v>0</v>
      </c>
      <c r="N335" s="22"/>
      <c r="O335" s="22">
        <f t="shared" si="237"/>
        <v>0</v>
      </c>
      <c r="P335" s="22">
        <f t="shared" si="238"/>
        <v>0</v>
      </c>
      <c r="Q335" s="22">
        <f t="shared" si="239"/>
        <v>0</v>
      </c>
      <c r="R335" s="22">
        <f t="shared" si="240"/>
        <v>1</v>
      </c>
      <c r="S335" s="85">
        <f t="shared" si="241"/>
        <v>152.59</v>
      </c>
      <c r="T335">
        <v>0</v>
      </c>
    </row>
    <row r="336" spans="2:20" ht="24" x14ac:dyDescent="0.25">
      <c r="B336" s="69" t="s">
        <v>39</v>
      </c>
      <c r="C336" s="18" t="s">
        <v>829</v>
      </c>
      <c r="D336" s="19" t="s">
        <v>830</v>
      </c>
      <c r="E336" s="20" t="s">
        <v>831</v>
      </c>
      <c r="F336" s="21" t="s">
        <v>43</v>
      </c>
      <c r="G336" s="22">
        <v>32</v>
      </c>
      <c r="H336" s="22">
        <v>1030.596</v>
      </c>
      <c r="I336" s="22">
        <f t="shared" si="234"/>
        <v>32979.07</v>
      </c>
      <c r="J336" s="22"/>
      <c r="K336" s="22">
        <f t="shared" si="235"/>
        <v>0</v>
      </c>
      <c r="L336" s="22">
        <v>32</v>
      </c>
      <c r="M336" s="22">
        <f t="shared" si="236"/>
        <v>32979.07</v>
      </c>
      <c r="N336" s="22"/>
      <c r="O336" s="22">
        <f t="shared" si="237"/>
        <v>0</v>
      </c>
      <c r="P336" s="22">
        <f t="shared" si="238"/>
        <v>32</v>
      </c>
      <c r="Q336" s="22">
        <f t="shared" si="239"/>
        <v>32979.07</v>
      </c>
      <c r="R336" s="22">
        <f t="shared" si="240"/>
        <v>0</v>
      </c>
      <c r="S336" s="85">
        <f t="shared" si="241"/>
        <v>0</v>
      </c>
      <c r="T336">
        <v>0</v>
      </c>
    </row>
    <row r="337" spans="2:20" x14ac:dyDescent="0.25">
      <c r="B337" s="69" t="s">
        <v>39</v>
      </c>
      <c r="C337" s="18" t="s">
        <v>832</v>
      </c>
      <c r="D337" s="19" t="s">
        <v>833</v>
      </c>
      <c r="E337" s="20" t="s">
        <v>834</v>
      </c>
      <c r="F337" s="21" t="s">
        <v>43</v>
      </c>
      <c r="G337" s="22">
        <v>1050</v>
      </c>
      <c r="H337" s="22">
        <v>88.283999999999992</v>
      </c>
      <c r="I337" s="22">
        <f t="shared" si="234"/>
        <v>92698.2</v>
      </c>
      <c r="J337" s="22"/>
      <c r="K337" s="22">
        <f t="shared" si="235"/>
        <v>0</v>
      </c>
      <c r="L337" s="22">
        <v>148.92000000000002</v>
      </c>
      <c r="M337" s="22">
        <f t="shared" si="236"/>
        <v>13147.25</v>
      </c>
      <c r="N337" s="22"/>
      <c r="O337" s="22">
        <f t="shared" si="237"/>
        <v>0</v>
      </c>
      <c r="P337" s="22">
        <f t="shared" si="238"/>
        <v>148.92000000000002</v>
      </c>
      <c r="Q337" s="22">
        <f t="shared" si="239"/>
        <v>13147.25</v>
      </c>
      <c r="R337" s="22">
        <f t="shared" si="240"/>
        <v>901.07999999999993</v>
      </c>
      <c r="S337" s="85">
        <f t="shared" si="241"/>
        <v>79550.95</v>
      </c>
      <c r="T337">
        <v>0</v>
      </c>
    </row>
    <row r="338" spans="2:20" ht="24" x14ac:dyDescent="0.25">
      <c r="B338" s="69" t="s">
        <v>134</v>
      </c>
      <c r="C338" s="18" t="s">
        <v>835</v>
      </c>
      <c r="D338" s="19" t="s">
        <v>836</v>
      </c>
      <c r="E338" s="20" t="s">
        <v>837</v>
      </c>
      <c r="F338" s="21" t="s">
        <v>595</v>
      </c>
      <c r="G338" s="22">
        <v>1</v>
      </c>
      <c r="H338" s="22">
        <v>745.17600000000004</v>
      </c>
      <c r="I338" s="22">
        <f t="shared" si="234"/>
        <v>745.18</v>
      </c>
      <c r="J338" s="22"/>
      <c r="K338" s="22">
        <f t="shared" si="235"/>
        <v>0</v>
      </c>
      <c r="L338" s="22">
        <v>1</v>
      </c>
      <c r="M338" s="22">
        <f t="shared" si="236"/>
        <v>745.18</v>
      </c>
      <c r="N338" s="22"/>
      <c r="O338" s="22">
        <f t="shared" si="237"/>
        <v>0</v>
      </c>
      <c r="P338" s="22">
        <f t="shared" si="238"/>
        <v>1</v>
      </c>
      <c r="Q338" s="22">
        <f t="shared" si="239"/>
        <v>745.18</v>
      </c>
      <c r="R338" s="22">
        <f t="shared" si="240"/>
        <v>0</v>
      </c>
      <c r="S338" s="85">
        <f t="shared" si="241"/>
        <v>0</v>
      </c>
      <c r="T338">
        <v>0</v>
      </c>
    </row>
    <row r="339" spans="2:20" ht="24" x14ac:dyDescent="0.25">
      <c r="B339" s="69" t="s">
        <v>39</v>
      </c>
      <c r="C339" s="18" t="s">
        <v>838</v>
      </c>
      <c r="D339" s="19" t="s">
        <v>839</v>
      </c>
      <c r="E339" s="20" t="s">
        <v>840</v>
      </c>
      <c r="F339" s="21" t="s">
        <v>43</v>
      </c>
      <c r="G339" s="22">
        <v>20</v>
      </c>
      <c r="H339" s="22">
        <v>3035.1840000000002</v>
      </c>
      <c r="I339" s="22">
        <f t="shared" si="234"/>
        <v>60703.68</v>
      </c>
      <c r="J339" s="22"/>
      <c r="K339" s="22">
        <f t="shared" si="235"/>
        <v>0</v>
      </c>
      <c r="L339" s="22">
        <v>20</v>
      </c>
      <c r="M339" s="22">
        <f t="shared" si="236"/>
        <v>60703.68</v>
      </c>
      <c r="N339" s="22"/>
      <c r="O339" s="22">
        <f t="shared" si="237"/>
        <v>0</v>
      </c>
      <c r="P339" s="22">
        <f t="shared" si="238"/>
        <v>20</v>
      </c>
      <c r="Q339" s="22">
        <f t="shared" si="239"/>
        <v>60703.68</v>
      </c>
      <c r="R339" s="22">
        <f t="shared" si="240"/>
        <v>0</v>
      </c>
      <c r="S339" s="85">
        <f t="shared" si="241"/>
        <v>0</v>
      </c>
      <c r="T339">
        <v>0</v>
      </c>
    </row>
    <row r="340" spans="2:20" x14ac:dyDescent="0.25">
      <c r="B340" s="69" t="s">
        <v>39</v>
      </c>
      <c r="C340" s="18" t="s">
        <v>841</v>
      </c>
      <c r="D340" s="19" t="s">
        <v>842</v>
      </c>
      <c r="E340" s="20" t="s">
        <v>843</v>
      </c>
      <c r="F340" s="21" t="s">
        <v>43</v>
      </c>
      <c r="G340" s="22">
        <v>32</v>
      </c>
      <c r="H340" s="22">
        <v>62.268000000000001</v>
      </c>
      <c r="I340" s="22">
        <f t="shared" si="234"/>
        <v>1992.58</v>
      </c>
      <c r="J340" s="22"/>
      <c r="K340" s="22">
        <f t="shared" si="235"/>
        <v>0</v>
      </c>
      <c r="L340" s="22">
        <v>32</v>
      </c>
      <c r="M340" s="22">
        <f t="shared" si="236"/>
        <v>1992.58</v>
      </c>
      <c r="N340" s="22"/>
      <c r="O340" s="22">
        <f t="shared" si="237"/>
        <v>0</v>
      </c>
      <c r="P340" s="22">
        <f t="shared" si="238"/>
        <v>32</v>
      </c>
      <c r="Q340" s="22">
        <f t="shared" si="239"/>
        <v>1992.58</v>
      </c>
      <c r="R340" s="22">
        <f t="shared" si="240"/>
        <v>0</v>
      </c>
      <c r="S340" s="85">
        <f t="shared" si="241"/>
        <v>0</v>
      </c>
      <c r="T340">
        <v>0</v>
      </c>
    </row>
    <row r="341" spans="2:20" x14ac:dyDescent="0.25">
      <c r="B341" s="69" t="s">
        <v>134</v>
      </c>
      <c r="C341" s="18" t="s">
        <v>844</v>
      </c>
      <c r="D341" s="19" t="s">
        <v>845</v>
      </c>
      <c r="E341" s="20" t="s">
        <v>843</v>
      </c>
      <c r="F341" s="21" t="s">
        <v>846</v>
      </c>
      <c r="G341" s="22">
        <v>32</v>
      </c>
      <c r="H341" s="22">
        <v>32.954999999999998</v>
      </c>
      <c r="I341" s="22">
        <f t="shared" si="234"/>
        <v>1054.56</v>
      </c>
      <c r="J341" s="22"/>
      <c r="K341" s="22">
        <f t="shared" si="235"/>
        <v>0</v>
      </c>
      <c r="L341" s="22">
        <v>32</v>
      </c>
      <c r="M341" s="22">
        <f t="shared" si="236"/>
        <v>1054.56</v>
      </c>
      <c r="N341" s="22"/>
      <c r="O341" s="22">
        <f t="shared" si="237"/>
        <v>0</v>
      </c>
      <c r="P341" s="22">
        <f t="shared" si="238"/>
        <v>32</v>
      </c>
      <c r="Q341" s="22">
        <f t="shared" si="239"/>
        <v>1054.56</v>
      </c>
      <c r="R341" s="22">
        <f t="shared" si="240"/>
        <v>0</v>
      </c>
      <c r="S341" s="85">
        <f t="shared" si="241"/>
        <v>0</v>
      </c>
      <c r="T341">
        <v>0</v>
      </c>
    </row>
    <row r="342" spans="2:20" x14ac:dyDescent="0.25">
      <c r="B342" s="69" t="s">
        <v>134</v>
      </c>
      <c r="C342" s="18" t="s">
        <v>847</v>
      </c>
      <c r="D342" s="19" t="s">
        <v>848</v>
      </c>
      <c r="E342" s="20" t="s">
        <v>849</v>
      </c>
      <c r="F342" s="21" t="s">
        <v>595</v>
      </c>
      <c r="G342" s="22">
        <v>1</v>
      </c>
      <c r="H342" s="22">
        <v>2583.4080000000004</v>
      </c>
      <c r="I342" s="22">
        <f t="shared" si="234"/>
        <v>2583.41</v>
      </c>
      <c r="J342" s="22"/>
      <c r="K342" s="22">
        <f t="shared" si="235"/>
        <v>0</v>
      </c>
      <c r="L342" s="22">
        <v>0</v>
      </c>
      <c r="M342" s="22">
        <f t="shared" si="236"/>
        <v>0</v>
      </c>
      <c r="N342" s="22">
        <v>1</v>
      </c>
      <c r="O342" s="22">
        <f t="shared" si="237"/>
        <v>2583.41</v>
      </c>
      <c r="P342" s="22">
        <f t="shared" si="238"/>
        <v>1</v>
      </c>
      <c r="Q342" s="22">
        <f t="shared" si="239"/>
        <v>2583.41</v>
      </c>
      <c r="R342" s="22">
        <f t="shared" si="240"/>
        <v>0</v>
      </c>
      <c r="S342" s="85">
        <f t="shared" si="241"/>
        <v>0</v>
      </c>
      <c r="T342">
        <v>0</v>
      </c>
    </row>
    <row r="343" spans="2:20" ht="24" x14ac:dyDescent="0.25">
      <c r="B343" s="69" t="s">
        <v>134</v>
      </c>
      <c r="C343" s="18" t="s">
        <v>850</v>
      </c>
      <c r="D343" s="19" t="s">
        <v>851</v>
      </c>
      <c r="E343" s="20" t="s">
        <v>852</v>
      </c>
      <c r="F343" s="21" t="s">
        <v>595</v>
      </c>
      <c r="G343" s="22">
        <v>4</v>
      </c>
      <c r="H343" s="22">
        <v>3083.55</v>
      </c>
      <c r="I343" s="22">
        <f t="shared" si="234"/>
        <v>12334.2</v>
      </c>
      <c r="J343" s="22"/>
      <c r="K343" s="22">
        <f t="shared" si="235"/>
        <v>0</v>
      </c>
      <c r="L343" s="22">
        <v>0</v>
      </c>
      <c r="M343" s="22">
        <f t="shared" si="236"/>
        <v>0</v>
      </c>
      <c r="N343" s="22">
        <v>4</v>
      </c>
      <c r="O343" s="22">
        <f t="shared" si="237"/>
        <v>12334.2</v>
      </c>
      <c r="P343" s="22">
        <f t="shared" si="238"/>
        <v>4</v>
      </c>
      <c r="Q343" s="22">
        <f t="shared" si="239"/>
        <v>12334.2</v>
      </c>
      <c r="R343" s="22">
        <f t="shared" si="240"/>
        <v>0</v>
      </c>
      <c r="S343" s="85">
        <f t="shared" si="241"/>
        <v>0</v>
      </c>
      <c r="T343">
        <v>0</v>
      </c>
    </row>
    <row r="344" spans="2:20" x14ac:dyDescent="0.25">
      <c r="B344" s="69" t="s">
        <v>134</v>
      </c>
      <c r="C344" s="18" t="s">
        <v>853</v>
      </c>
      <c r="D344" s="19" t="s">
        <v>854</v>
      </c>
      <c r="E344" s="20" t="s">
        <v>855</v>
      </c>
      <c r="F344" s="21" t="s">
        <v>595</v>
      </c>
      <c r="G344" s="22">
        <v>1</v>
      </c>
      <c r="H344" s="22">
        <v>582.79200000000003</v>
      </c>
      <c r="I344" s="22">
        <f t="shared" si="234"/>
        <v>582.79</v>
      </c>
      <c r="J344" s="22"/>
      <c r="K344" s="22">
        <f t="shared" si="235"/>
        <v>0</v>
      </c>
      <c r="L344" s="22">
        <v>0</v>
      </c>
      <c r="M344" s="22">
        <f t="shared" si="236"/>
        <v>0</v>
      </c>
      <c r="N344" s="22"/>
      <c r="O344" s="22">
        <f t="shared" si="237"/>
        <v>0</v>
      </c>
      <c r="P344" s="22">
        <f t="shared" si="238"/>
        <v>0</v>
      </c>
      <c r="Q344" s="22">
        <f t="shared" si="239"/>
        <v>0</v>
      </c>
      <c r="R344" s="22">
        <f t="shared" si="240"/>
        <v>1</v>
      </c>
      <c r="S344" s="85">
        <f t="shared" si="241"/>
        <v>582.79</v>
      </c>
      <c r="T344">
        <v>0</v>
      </c>
    </row>
    <row r="345" spans="2:20" x14ac:dyDescent="0.25">
      <c r="B345" s="69" t="s">
        <v>39</v>
      </c>
      <c r="C345" s="18" t="s">
        <v>856</v>
      </c>
      <c r="D345" s="19" t="s">
        <v>857</v>
      </c>
      <c r="E345" s="20" t="s">
        <v>855</v>
      </c>
      <c r="F345" s="21" t="s">
        <v>43</v>
      </c>
      <c r="G345" s="22">
        <v>1</v>
      </c>
      <c r="H345" s="22">
        <v>452.59200000000004</v>
      </c>
      <c r="I345" s="22">
        <f t="shared" si="234"/>
        <v>452.59</v>
      </c>
      <c r="J345" s="22"/>
      <c r="K345" s="22">
        <f t="shared" si="235"/>
        <v>0</v>
      </c>
      <c r="L345" s="22">
        <v>0</v>
      </c>
      <c r="M345" s="22">
        <f t="shared" si="236"/>
        <v>0</v>
      </c>
      <c r="N345" s="22"/>
      <c r="O345" s="22">
        <f t="shared" si="237"/>
        <v>0</v>
      </c>
      <c r="P345" s="22">
        <f t="shared" si="238"/>
        <v>0</v>
      </c>
      <c r="Q345" s="22">
        <f t="shared" si="239"/>
        <v>0</v>
      </c>
      <c r="R345" s="22">
        <f t="shared" si="240"/>
        <v>1</v>
      </c>
      <c r="S345" s="85">
        <f t="shared" si="241"/>
        <v>452.59</v>
      </c>
      <c r="T345">
        <v>0</v>
      </c>
    </row>
    <row r="346" spans="2:20" x14ac:dyDescent="0.25">
      <c r="B346" s="69" t="s">
        <v>134</v>
      </c>
      <c r="C346" s="18" t="s">
        <v>858</v>
      </c>
      <c r="D346" s="19" t="s">
        <v>859</v>
      </c>
      <c r="E346" s="20" t="s">
        <v>758</v>
      </c>
      <c r="F346" s="21" t="s">
        <v>595</v>
      </c>
      <c r="G346" s="22">
        <v>1</v>
      </c>
      <c r="H346" s="22">
        <v>1063.836</v>
      </c>
      <c r="I346" s="22">
        <f t="shared" si="234"/>
        <v>1063.8399999999999</v>
      </c>
      <c r="J346" s="22"/>
      <c r="K346" s="22">
        <f t="shared" si="235"/>
        <v>0</v>
      </c>
      <c r="L346" s="22">
        <v>0</v>
      </c>
      <c r="M346" s="22">
        <f t="shared" si="236"/>
        <v>0</v>
      </c>
      <c r="N346" s="22">
        <v>1</v>
      </c>
      <c r="O346" s="22">
        <f t="shared" si="237"/>
        <v>1063.8399999999999</v>
      </c>
      <c r="P346" s="22">
        <f t="shared" si="238"/>
        <v>1</v>
      </c>
      <c r="Q346" s="22">
        <f t="shared" si="239"/>
        <v>1063.8399999999999</v>
      </c>
      <c r="R346" s="22">
        <f t="shared" si="240"/>
        <v>0</v>
      </c>
      <c r="S346" s="85">
        <f t="shared" si="241"/>
        <v>0</v>
      </c>
      <c r="T346">
        <v>0</v>
      </c>
    </row>
    <row r="347" spans="2:20" ht="24" x14ac:dyDescent="0.25">
      <c r="B347" s="69" t="s">
        <v>39</v>
      </c>
      <c r="C347" s="18" t="s">
        <v>860</v>
      </c>
      <c r="D347" s="19" t="s">
        <v>861</v>
      </c>
      <c r="E347" s="20" t="s">
        <v>862</v>
      </c>
      <c r="F347" s="21" t="s">
        <v>43</v>
      </c>
      <c r="G347" s="22">
        <v>1</v>
      </c>
      <c r="H347" s="22">
        <v>1077.336</v>
      </c>
      <c r="I347" s="22">
        <f t="shared" si="234"/>
        <v>1077.3399999999999</v>
      </c>
      <c r="J347" s="22"/>
      <c r="K347" s="22">
        <f t="shared" si="235"/>
        <v>0</v>
      </c>
      <c r="L347" s="22">
        <v>0</v>
      </c>
      <c r="M347" s="22">
        <f t="shared" si="236"/>
        <v>0</v>
      </c>
      <c r="N347" s="22">
        <v>1</v>
      </c>
      <c r="O347" s="22">
        <f t="shared" si="237"/>
        <v>1077.3399999999999</v>
      </c>
      <c r="P347" s="22">
        <f t="shared" si="238"/>
        <v>1</v>
      </c>
      <c r="Q347" s="22">
        <f t="shared" si="239"/>
        <v>1077.3399999999999</v>
      </c>
      <c r="R347" s="22">
        <f t="shared" si="240"/>
        <v>0</v>
      </c>
      <c r="S347" s="85">
        <f t="shared" si="241"/>
        <v>0</v>
      </c>
      <c r="T347">
        <v>0</v>
      </c>
    </row>
    <row r="348" spans="2:20" ht="24" x14ac:dyDescent="0.25">
      <c r="B348" s="69" t="s">
        <v>39</v>
      </c>
      <c r="C348" s="18" t="s">
        <v>863</v>
      </c>
      <c r="D348" s="19" t="s">
        <v>864</v>
      </c>
      <c r="E348" s="20" t="s">
        <v>865</v>
      </c>
      <c r="F348" s="21" t="s">
        <v>43</v>
      </c>
      <c r="G348" s="22">
        <v>3</v>
      </c>
      <c r="H348" s="22">
        <v>3235.1640000000002</v>
      </c>
      <c r="I348" s="22">
        <f t="shared" si="234"/>
        <v>9705.49</v>
      </c>
      <c r="J348" s="22"/>
      <c r="K348" s="22">
        <f t="shared" si="235"/>
        <v>0</v>
      </c>
      <c r="L348" s="22">
        <v>0</v>
      </c>
      <c r="M348" s="22">
        <f t="shared" si="236"/>
        <v>0</v>
      </c>
      <c r="N348" s="22"/>
      <c r="O348" s="22">
        <f t="shared" si="237"/>
        <v>0</v>
      </c>
      <c r="P348" s="22">
        <f t="shared" si="238"/>
        <v>0</v>
      </c>
      <c r="Q348" s="22">
        <f t="shared" si="239"/>
        <v>0</v>
      </c>
      <c r="R348" s="22">
        <f t="shared" si="240"/>
        <v>3</v>
      </c>
      <c r="S348" s="85">
        <f t="shared" si="241"/>
        <v>9705.49</v>
      </c>
      <c r="T348">
        <v>0</v>
      </c>
    </row>
    <row r="349" spans="2:20" ht="24" x14ac:dyDescent="0.25">
      <c r="B349" s="69" t="s">
        <v>39</v>
      </c>
      <c r="C349" s="18" t="s">
        <v>866</v>
      </c>
      <c r="D349" s="19" t="s">
        <v>867</v>
      </c>
      <c r="E349" s="20" t="s">
        <v>868</v>
      </c>
      <c r="F349" s="21" t="s">
        <v>43</v>
      </c>
      <c r="G349" s="22">
        <v>1</v>
      </c>
      <c r="H349" s="22">
        <v>4228.9920000000002</v>
      </c>
      <c r="I349" s="22">
        <f t="shared" si="234"/>
        <v>4228.99</v>
      </c>
      <c r="J349" s="22"/>
      <c r="K349" s="22">
        <f t="shared" si="235"/>
        <v>0</v>
      </c>
      <c r="L349" s="22">
        <v>0</v>
      </c>
      <c r="M349" s="22">
        <f t="shared" si="236"/>
        <v>0</v>
      </c>
      <c r="N349" s="22"/>
      <c r="O349" s="22">
        <f t="shared" si="237"/>
        <v>0</v>
      </c>
      <c r="P349" s="22">
        <f t="shared" si="238"/>
        <v>0</v>
      </c>
      <c r="Q349" s="22">
        <f t="shared" si="239"/>
        <v>0</v>
      </c>
      <c r="R349" s="22">
        <f t="shared" si="240"/>
        <v>1</v>
      </c>
      <c r="S349" s="85">
        <f t="shared" si="241"/>
        <v>4228.99</v>
      </c>
      <c r="T349">
        <v>0</v>
      </c>
    </row>
    <row r="350" spans="2:20" x14ac:dyDescent="0.25">
      <c r="B350" s="69" t="s">
        <v>39</v>
      </c>
      <c r="C350" s="18" t="s">
        <v>869</v>
      </c>
      <c r="D350" s="19" t="s">
        <v>870</v>
      </c>
      <c r="E350" s="20" t="s">
        <v>871</v>
      </c>
      <c r="F350" s="21" t="s">
        <v>43</v>
      </c>
      <c r="G350" s="22">
        <v>4637</v>
      </c>
      <c r="H350" s="22">
        <v>9.984</v>
      </c>
      <c r="I350" s="22">
        <f t="shared" si="234"/>
        <v>46295.81</v>
      </c>
      <c r="J350" s="22"/>
      <c r="K350" s="22">
        <f t="shared" si="235"/>
        <v>0</v>
      </c>
      <c r="L350" s="22">
        <v>4637</v>
      </c>
      <c r="M350" s="22">
        <f t="shared" si="236"/>
        <v>46295.81</v>
      </c>
      <c r="N350" s="22"/>
      <c r="O350" s="22">
        <f t="shared" si="237"/>
        <v>0</v>
      </c>
      <c r="P350" s="22">
        <f t="shared" si="238"/>
        <v>4637</v>
      </c>
      <c r="Q350" s="22">
        <f t="shared" si="239"/>
        <v>46295.81</v>
      </c>
      <c r="R350" s="22">
        <f t="shared" si="240"/>
        <v>0</v>
      </c>
      <c r="S350" s="85">
        <f t="shared" si="241"/>
        <v>0</v>
      </c>
      <c r="T350">
        <v>0</v>
      </c>
    </row>
    <row r="351" spans="2:20" x14ac:dyDescent="0.25">
      <c r="B351" s="69" t="s">
        <v>39</v>
      </c>
      <c r="C351" s="18" t="s">
        <v>872</v>
      </c>
      <c r="D351" s="19" t="s">
        <v>873</v>
      </c>
      <c r="E351" s="20" t="s">
        <v>874</v>
      </c>
      <c r="F351" s="21" t="s">
        <v>43</v>
      </c>
      <c r="G351" s="22">
        <v>1415</v>
      </c>
      <c r="H351" s="22">
        <v>11.784000000000001</v>
      </c>
      <c r="I351" s="22">
        <f t="shared" si="234"/>
        <v>16674.36</v>
      </c>
      <c r="J351" s="22"/>
      <c r="K351" s="22">
        <f t="shared" si="235"/>
        <v>0</v>
      </c>
      <c r="L351" s="22">
        <v>1415</v>
      </c>
      <c r="M351" s="22">
        <f t="shared" si="236"/>
        <v>16674.36</v>
      </c>
      <c r="N351" s="22"/>
      <c r="O351" s="22">
        <f t="shared" si="237"/>
        <v>0</v>
      </c>
      <c r="P351" s="22">
        <f t="shared" si="238"/>
        <v>1415</v>
      </c>
      <c r="Q351" s="22">
        <f t="shared" si="239"/>
        <v>16674.36</v>
      </c>
      <c r="R351" s="22">
        <f t="shared" si="240"/>
        <v>0</v>
      </c>
      <c r="S351" s="85">
        <f t="shared" si="241"/>
        <v>0</v>
      </c>
      <c r="T351">
        <v>0</v>
      </c>
    </row>
    <row r="352" spans="2:20" x14ac:dyDescent="0.25">
      <c r="B352" s="69" t="s">
        <v>39</v>
      </c>
      <c r="C352" s="18" t="s">
        <v>875</v>
      </c>
      <c r="D352" s="19" t="s">
        <v>876</v>
      </c>
      <c r="E352" s="20" t="s">
        <v>877</v>
      </c>
      <c r="F352" s="21" t="s">
        <v>43</v>
      </c>
      <c r="G352" s="22">
        <v>1583</v>
      </c>
      <c r="H352" s="22">
        <v>13.176</v>
      </c>
      <c r="I352" s="22">
        <f t="shared" si="234"/>
        <v>20857.61</v>
      </c>
      <c r="J352" s="22"/>
      <c r="K352" s="22">
        <f t="shared" si="235"/>
        <v>0</v>
      </c>
      <c r="L352" s="22">
        <v>1583</v>
      </c>
      <c r="M352" s="22">
        <f t="shared" si="236"/>
        <v>20857.61</v>
      </c>
      <c r="N352" s="22"/>
      <c r="O352" s="22">
        <f t="shared" si="237"/>
        <v>0</v>
      </c>
      <c r="P352" s="22">
        <f t="shared" si="238"/>
        <v>1583</v>
      </c>
      <c r="Q352" s="22">
        <f t="shared" si="239"/>
        <v>20857.61</v>
      </c>
      <c r="R352" s="22">
        <f t="shared" si="240"/>
        <v>0</v>
      </c>
      <c r="S352" s="85">
        <f t="shared" si="241"/>
        <v>0</v>
      </c>
      <c r="T352">
        <v>0</v>
      </c>
    </row>
    <row r="353" spans="2:20" ht="48" x14ac:dyDescent="0.25">
      <c r="B353" s="69" t="s">
        <v>134</v>
      </c>
      <c r="C353" s="18" t="s">
        <v>592</v>
      </c>
      <c r="D353" s="19" t="s">
        <v>878</v>
      </c>
      <c r="E353" s="20" t="s">
        <v>879</v>
      </c>
      <c r="F353" s="21" t="s">
        <v>595</v>
      </c>
      <c r="G353" s="22">
        <v>149</v>
      </c>
      <c r="H353" s="22">
        <v>79.185020134228182</v>
      </c>
      <c r="I353" s="22">
        <f t="shared" si="234"/>
        <v>11798.57</v>
      </c>
      <c r="J353" s="22"/>
      <c r="K353" s="22">
        <f t="shared" si="235"/>
        <v>0</v>
      </c>
      <c r="L353" s="22">
        <v>149</v>
      </c>
      <c r="M353" s="22">
        <f t="shared" si="236"/>
        <v>11798.57</v>
      </c>
      <c r="N353" s="22"/>
      <c r="O353" s="22">
        <f t="shared" si="237"/>
        <v>0</v>
      </c>
      <c r="P353" s="22">
        <f t="shared" si="238"/>
        <v>149</v>
      </c>
      <c r="Q353" s="22">
        <f t="shared" si="239"/>
        <v>11798.57</v>
      </c>
      <c r="R353" s="22">
        <f t="shared" si="240"/>
        <v>0</v>
      </c>
      <c r="S353" s="85">
        <f t="shared" si="241"/>
        <v>0</v>
      </c>
      <c r="T353">
        <v>0</v>
      </c>
    </row>
    <row r="354" spans="2:20" x14ac:dyDescent="0.25">
      <c r="B354" s="69" t="s">
        <v>39</v>
      </c>
      <c r="C354" s="18" t="s">
        <v>880</v>
      </c>
      <c r="D354" s="19" t="s">
        <v>881</v>
      </c>
      <c r="E354" s="20" t="s">
        <v>882</v>
      </c>
      <c r="F354" s="21" t="s">
        <v>43</v>
      </c>
      <c r="G354" s="22">
        <v>15625</v>
      </c>
      <c r="H354" s="22">
        <v>13.836</v>
      </c>
      <c r="I354" s="22">
        <f t="shared" si="234"/>
        <v>216187.5</v>
      </c>
      <c r="J354" s="22"/>
      <c r="K354" s="22">
        <f t="shared" si="235"/>
        <v>0</v>
      </c>
      <c r="L354" s="22">
        <v>15625</v>
      </c>
      <c r="M354" s="22">
        <f t="shared" si="236"/>
        <v>216187.5</v>
      </c>
      <c r="N354" s="22"/>
      <c r="O354" s="22">
        <f t="shared" si="237"/>
        <v>0</v>
      </c>
      <c r="P354" s="22">
        <f t="shared" si="238"/>
        <v>15625</v>
      </c>
      <c r="Q354" s="22">
        <f t="shared" si="239"/>
        <v>216187.5</v>
      </c>
      <c r="R354" s="22">
        <f t="shared" si="240"/>
        <v>0</v>
      </c>
      <c r="S354" s="85">
        <f t="shared" si="241"/>
        <v>0</v>
      </c>
      <c r="T354">
        <v>0</v>
      </c>
    </row>
    <row r="355" spans="2:20" x14ac:dyDescent="0.25">
      <c r="B355" s="74"/>
      <c r="C355" s="40"/>
      <c r="D355" s="41" t="s">
        <v>883</v>
      </c>
      <c r="E355" s="41" t="s">
        <v>884</v>
      </c>
      <c r="F355" s="42"/>
      <c r="G355" s="47"/>
      <c r="H355" s="47"/>
      <c r="I355" s="47">
        <f>SUBTOTAL(9,I356:I402)</f>
        <v>2288918.89</v>
      </c>
      <c r="J355" s="48"/>
      <c r="K355" s="47"/>
      <c r="L355" s="48"/>
      <c r="M355" s="47"/>
      <c r="N355" s="48"/>
      <c r="O355" s="47"/>
      <c r="P355" s="47"/>
      <c r="Q355" s="47"/>
      <c r="R355" s="47"/>
      <c r="S355" s="88"/>
      <c r="T355">
        <v>0</v>
      </c>
    </row>
    <row r="356" spans="2:20" x14ac:dyDescent="0.25">
      <c r="B356" s="71"/>
      <c r="C356" s="30"/>
      <c r="D356" s="31" t="s">
        <v>885</v>
      </c>
      <c r="E356" s="31" t="s">
        <v>886</v>
      </c>
      <c r="F356" s="32"/>
      <c r="G356" s="33"/>
      <c r="H356" s="33"/>
      <c r="I356" s="33">
        <f>SUBTOTAL(9,I357:I375)</f>
        <v>340510.97</v>
      </c>
      <c r="J356" s="33"/>
      <c r="K356" s="33">
        <f>SUBTOTAL(9,K357:K375)</f>
        <v>66910.39</v>
      </c>
      <c r="L356" s="33"/>
      <c r="M356" s="33">
        <f>SUBTOTAL(9,M357:M375)</f>
        <v>59499.92</v>
      </c>
      <c r="N356" s="33"/>
      <c r="O356" s="33">
        <f>SUBTOTAL(9,O357:O375)</f>
        <v>33407.74</v>
      </c>
      <c r="P356" s="33"/>
      <c r="Q356" s="33">
        <f>SUBTOTAL(9,Q357:Q375)</f>
        <v>159818.05000000002</v>
      </c>
      <c r="R356" s="33"/>
      <c r="S356" s="87">
        <f>SUBTOTAL(9,S357:S375)</f>
        <v>180692.91999999998</v>
      </c>
      <c r="T356">
        <v>0</v>
      </c>
    </row>
    <row r="357" spans="2:20" ht="36" x14ac:dyDescent="0.25">
      <c r="B357" s="69" t="s">
        <v>39</v>
      </c>
      <c r="C357" s="34" t="s">
        <v>887</v>
      </c>
      <c r="D357" s="35" t="s">
        <v>888</v>
      </c>
      <c r="E357" s="35" t="s">
        <v>889</v>
      </c>
      <c r="F357" s="36" t="s">
        <v>75</v>
      </c>
      <c r="G357" s="37">
        <v>740</v>
      </c>
      <c r="H357" s="22">
        <v>64.152000000000001</v>
      </c>
      <c r="I357" s="22">
        <f t="shared" ref="I357:I375" si="242">ROUND(G357*H357,2)</f>
        <v>47472.480000000003</v>
      </c>
      <c r="J357" s="22"/>
      <c r="K357" s="22">
        <f t="shared" ref="K357:K375" si="243">ROUND($H357*J357,2)</f>
        <v>0</v>
      </c>
      <c r="L357" s="22">
        <v>90</v>
      </c>
      <c r="M357" s="22">
        <f t="shared" ref="M357:M375" si="244">ROUND($H357*L357,2)</f>
        <v>5773.68</v>
      </c>
      <c r="N357" s="22">
        <v>0</v>
      </c>
      <c r="O357" s="22">
        <f t="shared" ref="O357:O375" si="245">ROUND($H357*N357,2)</f>
        <v>0</v>
      </c>
      <c r="P357" s="22">
        <f t="shared" ref="P357:P375" si="246">J357+L357+N357</f>
        <v>90</v>
      </c>
      <c r="Q357" s="22">
        <f t="shared" ref="Q357:Q375" si="247">+M357+K357+O357</f>
        <v>5773.68</v>
      </c>
      <c r="R357" s="22">
        <f t="shared" ref="R357:R375" si="248">G357-P357</f>
        <v>650</v>
      </c>
      <c r="S357" s="85">
        <f t="shared" ref="S357:S375" si="249">I357-Q357</f>
        <v>41698.800000000003</v>
      </c>
      <c r="T357">
        <v>0</v>
      </c>
    </row>
    <row r="358" spans="2:20" ht="36" x14ac:dyDescent="0.25">
      <c r="B358" s="69" t="s">
        <v>39</v>
      </c>
      <c r="C358" s="34" t="s">
        <v>890</v>
      </c>
      <c r="D358" s="35" t="s">
        <v>891</v>
      </c>
      <c r="E358" s="35" t="s">
        <v>892</v>
      </c>
      <c r="F358" s="36" t="s">
        <v>75</v>
      </c>
      <c r="G358" s="37">
        <v>116</v>
      </c>
      <c r="H358" s="22">
        <v>65.13600000000001</v>
      </c>
      <c r="I358" s="22">
        <f t="shared" si="242"/>
        <v>7555.78</v>
      </c>
      <c r="J358" s="22"/>
      <c r="K358" s="22">
        <f t="shared" si="243"/>
        <v>0</v>
      </c>
      <c r="L358" s="22">
        <v>116</v>
      </c>
      <c r="M358" s="22">
        <f t="shared" si="244"/>
        <v>7555.78</v>
      </c>
      <c r="N358" s="22">
        <v>0</v>
      </c>
      <c r="O358" s="22">
        <f t="shared" si="245"/>
        <v>0</v>
      </c>
      <c r="P358" s="22">
        <f t="shared" si="246"/>
        <v>116</v>
      </c>
      <c r="Q358" s="22">
        <f t="shared" si="247"/>
        <v>7555.78</v>
      </c>
      <c r="R358" s="22">
        <f t="shared" si="248"/>
        <v>0</v>
      </c>
      <c r="S358" s="85">
        <f t="shared" si="249"/>
        <v>0</v>
      </c>
      <c r="T358">
        <v>0</v>
      </c>
    </row>
    <row r="359" spans="2:20" ht="36" x14ac:dyDescent="0.25">
      <c r="B359" s="69" t="s">
        <v>39</v>
      </c>
      <c r="C359" s="34" t="s">
        <v>893</v>
      </c>
      <c r="D359" s="35" t="s">
        <v>894</v>
      </c>
      <c r="E359" s="35" t="s">
        <v>895</v>
      </c>
      <c r="F359" s="36" t="s">
        <v>75</v>
      </c>
      <c r="G359" s="37">
        <v>766</v>
      </c>
      <c r="H359" s="22">
        <v>82.164000000000001</v>
      </c>
      <c r="I359" s="22">
        <f t="shared" si="242"/>
        <v>62937.62</v>
      </c>
      <c r="J359" s="22"/>
      <c r="K359" s="22">
        <f t="shared" si="243"/>
        <v>0</v>
      </c>
      <c r="L359" s="22">
        <v>189.3</v>
      </c>
      <c r="M359" s="22">
        <f t="shared" si="244"/>
        <v>15553.65</v>
      </c>
      <c r="N359" s="22">
        <v>4.6999999999999886</v>
      </c>
      <c r="O359" s="22">
        <f t="shared" si="245"/>
        <v>386.17</v>
      </c>
      <c r="P359" s="22">
        <f t="shared" si="246"/>
        <v>194</v>
      </c>
      <c r="Q359" s="22">
        <f t="shared" si="247"/>
        <v>15939.82</v>
      </c>
      <c r="R359" s="22">
        <f t="shared" si="248"/>
        <v>572</v>
      </c>
      <c r="S359" s="85">
        <f t="shared" si="249"/>
        <v>46997.8</v>
      </c>
      <c r="T359">
        <v>0</v>
      </c>
    </row>
    <row r="360" spans="2:20" ht="36" x14ac:dyDescent="0.25">
      <c r="B360" s="69" t="s">
        <v>39</v>
      </c>
      <c r="C360" s="34" t="s">
        <v>896</v>
      </c>
      <c r="D360" s="35" t="s">
        <v>897</v>
      </c>
      <c r="E360" s="35" t="s">
        <v>898</v>
      </c>
      <c r="F360" s="36" t="s">
        <v>75</v>
      </c>
      <c r="G360" s="37">
        <v>90</v>
      </c>
      <c r="H360" s="22">
        <v>96.419999999999987</v>
      </c>
      <c r="I360" s="22">
        <f t="shared" si="242"/>
        <v>8677.7999999999993</v>
      </c>
      <c r="J360" s="22"/>
      <c r="K360" s="22">
        <f t="shared" si="243"/>
        <v>0</v>
      </c>
      <c r="L360" s="22">
        <v>89.8</v>
      </c>
      <c r="M360" s="22">
        <f t="shared" si="244"/>
        <v>8658.52</v>
      </c>
      <c r="N360" s="22">
        <v>0.20000000000000284</v>
      </c>
      <c r="O360" s="22">
        <f t="shared" si="245"/>
        <v>19.28</v>
      </c>
      <c r="P360" s="22">
        <f t="shared" si="246"/>
        <v>90</v>
      </c>
      <c r="Q360" s="22">
        <f t="shared" si="247"/>
        <v>8677.8000000000011</v>
      </c>
      <c r="R360" s="22">
        <f t="shared" si="248"/>
        <v>0</v>
      </c>
      <c r="S360" s="85">
        <f t="shared" si="249"/>
        <v>0</v>
      </c>
      <c r="T360">
        <v>0</v>
      </c>
    </row>
    <row r="361" spans="2:20" ht="36" x14ac:dyDescent="0.25">
      <c r="B361" s="69" t="s">
        <v>39</v>
      </c>
      <c r="C361" s="34" t="s">
        <v>899</v>
      </c>
      <c r="D361" s="35" t="s">
        <v>900</v>
      </c>
      <c r="E361" s="35" t="s">
        <v>901</v>
      </c>
      <c r="F361" s="36" t="s">
        <v>75</v>
      </c>
      <c r="G361" s="37">
        <v>256</v>
      </c>
      <c r="H361" s="22">
        <v>112.14</v>
      </c>
      <c r="I361" s="22">
        <f t="shared" si="242"/>
        <v>28707.84</v>
      </c>
      <c r="J361" s="22"/>
      <c r="K361" s="22">
        <f t="shared" si="243"/>
        <v>0</v>
      </c>
      <c r="L361" s="22">
        <v>162.57</v>
      </c>
      <c r="M361" s="22">
        <f t="shared" si="244"/>
        <v>18230.599999999999</v>
      </c>
      <c r="N361" s="22">
        <v>70.430000000000007</v>
      </c>
      <c r="O361" s="22">
        <f t="shared" si="245"/>
        <v>7898.02</v>
      </c>
      <c r="P361" s="22">
        <f t="shared" si="246"/>
        <v>233</v>
      </c>
      <c r="Q361" s="22">
        <f t="shared" si="247"/>
        <v>26128.62</v>
      </c>
      <c r="R361" s="22">
        <f t="shared" si="248"/>
        <v>23</v>
      </c>
      <c r="S361" s="85">
        <f t="shared" si="249"/>
        <v>2579.2200000000012</v>
      </c>
      <c r="T361">
        <v>0</v>
      </c>
    </row>
    <row r="362" spans="2:20" ht="36" x14ac:dyDescent="0.25">
      <c r="B362" s="69" t="s">
        <v>39</v>
      </c>
      <c r="C362" s="34" t="s">
        <v>902</v>
      </c>
      <c r="D362" s="35" t="s">
        <v>903</v>
      </c>
      <c r="E362" s="35" t="s">
        <v>904</v>
      </c>
      <c r="F362" s="36" t="s">
        <v>75</v>
      </c>
      <c r="G362" s="37">
        <v>12</v>
      </c>
      <c r="H362" s="22">
        <v>136.10400000000001</v>
      </c>
      <c r="I362" s="22">
        <f t="shared" si="242"/>
        <v>1633.25</v>
      </c>
      <c r="J362" s="22"/>
      <c r="K362" s="22">
        <f t="shared" si="243"/>
        <v>0</v>
      </c>
      <c r="L362" s="22">
        <v>11.97</v>
      </c>
      <c r="M362" s="22">
        <f t="shared" si="244"/>
        <v>1629.16</v>
      </c>
      <c r="N362" s="22"/>
      <c r="O362" s="22">
        <f t="shared" si="245"/>
        <v>0</v>
      </c>
      <c r="P362" s="22">
        <f t="shared" si="246"/>
        <v>11.97</v>
      </c>
      <c r="Q362" s="22">
        <f t="shared" si="247"/>
        <v>1629.16</v>
      </c>
      <c r="R362" s="22">
        <f t="shared" si="248"/>
        <v>2.9999999999999361E-2</v>
      </c>
      <c r="S362" s="85">
        <f t="shared" si="249"/>
        <v>4.0899999999999181</v>
      </c>
      <c r="T362">
        <v>0</v>
      </c>
    </row>
    <row r="363" spans="2:20" ht="36" x14ac:dyDescent="0.25">
      <c r="B363" s="69" t="s">
        <v>39</v>
      </c>
      <c r="C363" s="34" t="s">
        <v>905</v>
      </c>
      <c r="D363" s="35" t="s">
        <v>906</v>
      </c>
      <c r="E363" s="35" t="s">
        <v>907</v>
      </c>
      <c r="F363" s="36" t="s">
        <v>75</v>
      </c>
      <c r="G363" s="37">
        <v>6</v>
      </c>
      <c r="H363" s="22">
        <v>166.90799999999999</v>
      </c>
      <c r="I363" s="22">
        <f t="shared" si="242"/>
        <v>1001.45</v>
      </c>
      <c r="J363" s="22"/>
      <c r="K363" s="22">
        <f t="shared" si="243"/>
        <v>0</v>
      </c>
      <c r="L363" s="22">
        <v>5.96</v>
      </c>
      <c r="M363" s="22">
        <f t="shared" si="244"/>
        <v>994.77</v>
      </c>
      <c r="N363" s="22"/>
      <c r="O363" s="22">
        <f t="shared" si="245"/>
        <v>0</v>
      </c>
      <c r="P363" s="22">
        <f t="shared" si="246"/>
        <v>5.96</v>
      </c>
      <c r="Q363" s="22">
        <f t="shared" si="247"/>
        <v>994.77</v>
      </c>
      <c r="R363" s="22">
        <f t="shared" si="248"/>
        <v>4.0000000000000036E-2</v>
      </c>
      <c r="S363" s="85">
        <f t="shared" si="249"/>
        <v>6.6800000000000637</v>
      </c>
      <c r="T363">
        <v>0</v>
      </c>
    </row>
    <row r="364" spans="2:20" ht="36" x14ac:dyDescent="0.25">
      <c r="B364" s="69" t="s">
        <v>39</v>
      </c>
      <c r="C364" s="34" t="s">
        <v>908</v>
      </c>
      <c r="D364" s="35" t="s">
        <v>909</v>
      </c>
      <c r="E364" s="35" t="s">
        <v>910</v>
      </c>
      <c r="F364" s="36" t="s">
        <v>75</v>
      </c>
      <c r="G364" s="37">
        <v>72</v>
      </c>
      <c r="H364" s="22">
        <v>169.71600000000001</v>
      </c>
      <c r="I364" s="22">
        <f t="shared" si="242"/>
        <v>12219.55</v>
      </c>
      <c r="J364" s="22"/>
      <c r="K364" s="22">
        <f t="shared" si="243"/>
        <v>0</v>
      </c>
      <c r="L364" s="22">
        <v>0</v>
      </c>
      <c r="M364" s="22">
        <f t="shared" si="244"/>
        <v>0</v>
      </c>
      <c r="N364" s="22">
        <v>72</v>
      </c>
      <c r="O364" s="22">
        <f t="shared" si="245"/>
        <v>12219.55</v>
      </c>
      <c r="P364" s="22">
        <f t="shared" si="246"/>
        <v>72</v>
      </c>
      <c r="Q364" s="22">
        <f t="shared" si="247"/>
        <v>12219.55</v>
      </c>
      <c r="R364" s="22">
        <f t="shared" si="248"/>
        <v>0</v>
      </c>
      <c r="S364" s="85">
        <f t="shared" si="249"/>
        <v>0</v>
      </c>
      <c r="T364">
        <v>0</v>
      </c>
    </row>
    <row r="365" spans="2:20" ht="36" x14ac:dyDescent="0.25">
      <c r="B365" s="69" t="s">
        <v>39</v>
      </c>
      <c r="C365" s="34" t="s">
        <v>911</v>
      </c>
      <c r="D365" s="35" t="s">
        <v>912</v>
      </c>
      <c r="E365" s="35" t="s">
        <v>913</v>
      </c>
      <c r="F365" s="36" t="s">
        <v>75</v>
      </c>
      <c r="G365" s="37">
        <v>94</v>
      </c>
      <c r="H365" s="22">
        <v>236.44799999999998</v>
      </c>
      <c r="I365" s="22">
        <f t="shared" si="242"/>
        <v>22226.11</v>
      </c>
      <c r="J365" s="22"/>
      <c r="K365" s="22">
        <f t="shared" si="243"/>
        <v>0</v>
      </c>
      <c r="L365" s="22">
        <v>0</v>
      </c>
      <c r="M365" s="22">
        <f t="shared" si="244"/>
        <v>0</v>
      </c>
      <c r="N365" s="22">
        <v>35</v>
      </c>
      <c r="O365" s="22">
        <f t="shared" si="245"/>
        <v>8275.68</v>
      </c>
      <c r="P365" s="22">
        <f t="shared" si="246"/>
        <v>35</v>
      </c>
      <c r="Q365" s="22">
        <f t="shared" si="247"/>
        <v>8275.68</v>
      </c>
      <c r="R365" s="22">
        <f t="shared" si="248"/>
        <v>59</v>
      </c>
      <c r="S365" s="85">
        <f t="shared" si="249"/>
        <v>13950.43</v>
      </c>
      <c r="T365">
        <v>0</v>
      </c>
    </row>
    <row r="366" spans="2:20" ht="36" x14ac:dyDescent="0.25">
      <c r="B366" s="69" t="s">
        <v>39</v>
      </c>
      <c r="C366" s="34" t="s">
        <v>914</v>
      </c>
      <c r="D366" s="35" t="s">
        <v>915</v>
      </c>
      <c r="E366" s="35" t="s">
        <v>916</v>
      </c>
      <c r="F366" s="36" t="s">
        <v>75</v>
      </c>
      <c r="G366" s="37">
        <v>36</v>
      </c>
      <c r="H366" s="22">
        <v>279.33600000000001</v>
      </c>
      <c r="I366" s="22">
        <f t="shared" si="242"/>
        <v>10056.1</v>
      </c>
      <c r="J366" s="22"/>
      <c r="K366" s="22">
        <f t="shared" si="243"/>
        <v>0</v>
      </c>
      <c r="L366" s="22">
        <v>0</v>
      </c>
      <c r="M366" s="22">
        <f t="shared" si="244"/>
        <v>0</v>
      </c>
      <c r="N366" s="22">
        <v>16.5</v>
      </c>
      <c r="O366" s="22">
        <f t="shared" si="245"/>
        <v>4609.04</v>
      </c>
      <c r="P366" s="22">
        <f t="shared" si="246"/>
        <v>16.5</v>
      </c>
      <c r="Q366" s="22">
        <f t="shared" si="247"/>
        <v>4609.04</v>
      </c>
      <c r="R366" s="22">
        <f t="shared" si="248"/>
        <v>19.5</v>
      </c>
      <c r="S366" s="85">
        <f t="shared" si="249"/>
        <v>5447.06</v>
      </c>
      <c r="T366">
        <v>0</v>
      </c>
    </row>
    <row r="367" spans="2:20" x14ac:dyDescent="0.25">
      <c r="B367" s="72" t="s">
        <v>23</v>
      </c>
      <c r="C367" s="34" t="s">
        <v>917</v>
      </c>
      <c r="D367" s="35" t="s">
        <v>918</v>
      </c>
      <c r="E367" s="35" t="s">
        <v>919</v>
      </c>
      <c r="F367" s="36" t="s">
        <v>43</v>
      </c>
      <c r="G367" s="37">
        <v>21</v>
      </c>
      <c r="H367" s="22">
        <v>1270.452</v>
      </c>
      <c r="I367" s="22">
        <f t="shared" si="242"/>
        <v>26679.49</v>
      </c>
      <c r="J367" s="22"/>
      <c r="K367" s="22">
        <f t="shared" si="243"/>
        <v>0</v>
      </c>
      <c r="L367" s="22">
        <v>0</v>
      </c>
      <c r="M367" s="22">
        <f t="shared" si="244"/>
        <v>0</v>
      </c>
      <c r="N367" s="22">
        <v>0</v>
      </c>
      <c r="O367" s="22">
        <f t="shared" si="245"/>
        <v>0</v>
      </c>
      <c r="P367" s="22">
        <f t="shared" si="246"/>
        <v>0</v>
      </c>
      <c r="Q367" s="22">
        <f t="shared" si="247"/>
        <v>0</v>
      </c>
      <c r="R367" s="22">
        <f t="shared" si="248"/>
        <v>21</v>
      </c>
      <c r="S367" s="85">
        <f t="shared" si="249"/>
        <v>26679.49</v>
      </c>
      <c r="T367">
        <v>0</v>
      </c>
    </row>
    <row r="368" spans="2:20" ht="24" x14ac:dyDescent="0.25">
      <c r="B368" s="69" t="s">
        <v>23</v>
      </c>
      <c r="C368" s="34" t="s">
        <v>920</v>
      </c>
      <c r="D368" s="35" t="s">
        <v>921</v>
      </c>
      <c r="E368" s="35" t="s">
        <v>922</v>
      </c>
      <c r="F368" s="36" t="s">
        <v>43</v>
      </c>
      <c r="G368" s="37">
        <v>28</v>
      </c>
      <c r="H368" s="22">
        <v>242.73600000000002</v>
      </c>
      <c r="I368" s="22">
        <f t="shared" si="242"/>
        <v>6796.61</v>
      </c>
      <c r="J368" s="22">
        <v>17</v>
      </c>
      <c r="K368" s="22">
        <f t="shared" si="243"/>
        <v>4126.51</v>
      </c>
      <c r="L368" s="22">
        <v>0</v>
      </c>
      <c r="M368" s="22">
        <f t="shared" si="244"/>
        <v>0</v>
      </c>
      <c r="N368" s="22">
        <v>0</v>
      </c>
      <c r="O368" s="22">
        <f t="shared" si="245"/>
        <v>0</v>
      </c>
      <c r="P368" s="22">
        <f t="shared" si="246"/>
        <v>17</v>
      </c>
      <c r="Q368" s="22">
        <f t="shared" si="247"/>
        <v>4126.51</v>
      </c>
      <c r="R368" s="22">
        <f t="shared" si="248"/>
        <v>11</v>
      </c>
      <c r="S368" s="85">
        <f t="shared" si="249"/>
        <v>2670.0999999999995</v>
      </c>
      <c r="T368">
        <v>0</v>
      </c>
    </row>
    <row r="369" spans="2:20" ht="24" x14ac:dyDescent="0.25">
      <c r="B369" s="69" t="s">
        <v>23</v>
      </c>
      <c r="C369" s="34" t="s">
        <v>923</v>
      </c>
      <c r="D369" s="35" t="s">
        <v>924</v>
      </c>
      <c r="E369" s="35" t="s">
        <v>925</v>
      </c>
      <c r="F369" s="36" t="s">
        <v>43</v>
      </c>
      <c r="G369" s="37">
        <v>12</v>
      </c>
      <c r="H369" s="22">
        <v>331.84800000000001</v>
      </c>
      <c r="I369" s="22">
        <f t="shared" si="242"/>
        <v>3982.18</v>
      </c>
      <c r="J369" s="22">
        <v>7</v>
      </c>
      <c r="K369" s="22">
        <f t="shared" si="243"/>
        <v>2322.94</v>
      </c>
      <c r="L369" s="22">
        <v>0</v>
      </c>
      <c r="M369" s="22">
        <f t="shared" si="244"/>
        <v>0</v>
      </c>
      <c r="N369" s="22">
        <v>0</v>
      </c>
      <c r="O369" s="22">
        <f t="shared" si="245"/>
        <v>0</v>
      </c>
      <c r="P369" s="22">
        <f t="shared" si="246"/>
        <v>7</v>
      </c>
      <c r="Q369" s="22">
        <f t="shared" si="247"/>
        <v>2322.94</v>
      </c>
      <c r="R369" s="22">
        <f t="shared" si="248"/>
        <v>5</v>
      </c>
      <c r="S369" s="85">
        <f t="shared" si="249"/>
        <v>1659.2399999999998</v>
      </c>
      <c r="T369">
        <v>0</v>
      </c>
    </row>
    <row r="370" spans="2:20" ht="24" x14ac:dyDescent="0.25">
      <c r="B370" s="69" t="s">
        <v>23</v>
      </c>
      <c r="C370" s="34" t="s">
        <v>926</v>
      </c>
      <c r="D370" s="35" t="s">
        <v>927</v>
      </c>
      <c r="E370" s="35" t="s">
        <v>928</v>
      </c>
      <c r="F370" s="36" t="s">
        <v>43</v>
      </c>
      <c r="G370" s="37">
        <v>16</v>
      </c>
      <c r="H370" s="22">
        <v>435.88800000000003</v>
      </c>
      <c r="I370" s="22">
        <f t="shared" si="242"/>
        <v>6974.21</v>
      </c>
      <c r="J370" s="22">
        <v>10</v>
      </c>
      <c r="K370" s="22">
        <f t="shared" si="243"/>
        <v>4358.88</v>
      </c>
      <c r="L370" s="22">
        <v>0</v>
      </c>
      <c r="M370" s="22">
        <f t="shared" si="244"/>
        <v>0</v>
      </c>
      <c r="N370" s="22">
        <v>0</v>
      </c>
      <c r="O370" s="22">
        <f t="shared" si="245"/>
        <v>0</v>
      </c>
      <c r="P370" s="22">
        <f t="shared" si="246"/>
        <v>10</v>
      </c>
      <c r="Q370" s="22">
        <f t="shared" si="247"/>
        <v>4358.88</v>
      </c>
      <c r="R370" s="22">
        <f t="shared" si="248"/>
        <v>6</v>
      </c>
      <c r="S370" s="85">
        <f t="shared" si="249"/>
        <v>2615.33</v>
      </c>
      <c r="T370">
        <v>0</v>
      </c>
    </row>
    <row r="371" spans="2:20" ht="24" x14ac:dyDescent="0.25">
      <c r="B371" s="69" t="s">
        <v>23</v>
      </c>
      <c r="C371" s="34" t="s">
        <v>929</v>
      </c>
      <c r="D371" s="35" t="s">
        <v>930</v>
      </c>
      <c r="E371" s="35" t="s">
        <v>931</v>
      </c>
      <c r="F371" s="36" t="s">
        <v>43</v>
      </c>
      <c r="G371" s="37">
        <v>62</v>
      </c>
      <c r="H371" s="22">
        <v>629.08800000000008</v>
      </c>
      <c r="I371" s="22">
        <f t="shared" si="242"/>
        <v>39003.46</v>
      </c>
      <c r="J371" s="22">
        <v>37</v>
      </c>
      <c r="K371" s="22">
        <f t="shared" si="243"/>
        <v>23276.26</v>
      </c>
      <c r="L371" s="22">
        <v>0</v>
      </c>
      <c r="M371" s="22">
        <f t="shared" si="244"/>
        <v>0</v>
      </c>
      <c r="N371" s="22">
        <v>0</v>
      </c>
      <c r="O371" s="22">
        <f t="shared" si="245"/>
        <v>0</v>
      </c>
      <c r="P371" s="22">
        <f t="shared" si="246"/>
        <v>37</v>
      </c>
      <c r="Q371" s="22">
        <f t="shared" si="247"/>
        <v>23276.26</v>
      </c>
      <c r="R371" s="22">
        <f t="shared" si="248"/>
        <v>25</v>
      </c>
      <c r="S371" s="85">
        <f t="shared" si="249"/>
        <v>15727.2</v>
      </c>
      <c r="T371">
        <v>0</v>
      </c>
    </row>
    <row r="372" spans="2:20" ht="24" x14ac:dyDescent="0.25">
      <c r="B372" s="72" t="s">
        <v>23</v>
      </c>
      <c r="C372" s="34" t="s">
        <v>932</v>
      </c>
      <c r="D372" s="35" t="s">
        <v>933</v>
      </c>
      <c r="E372" s="35" t="s">
        <v>934</v>
      </c>
      <c r="F372" s="36" t="s">
        <v>595</v>
      </c>
      <c r="G372" s="37">
        <v>110</v>
      </c>
      <c r="H372" s="22">
        <v>249.68400000000003</v>
      </c>
      <c r="I372" s="22">
        <f t="shared" si="242"/>
        <v>27465.24</v>
      </c>
      <c r="J372" s="22">
        <v>66</v>
      </c>
      <c r="K372" s="22">
        <f t="shared" si="243"/>
        <v>16479.14</v>
      </c>
      <c r="L372" s="22">
        <v>0</v>
      </c>
      <c r="M372" s="22">
        <f t="shared" si="244"/>
        <v>0</v>
      </c>
      <c r="N372" s="22">
        <v>0</v>
      </c>
      <c r="O372" s="22">
        <f t="shared" si="245"/>
        <v>0</v>
      </c>
      <c r="P372" s="22">
        <f t="shared" si="246"/>
        <v>66</v>
      </c>
      <c r="Q372" s="22">
        <f t="shared" si="247"/>
        <v>16479.14</v>
      </c>
      <c r="R372" s="22">
        <f t="shared" si="248"/>
        <v>44</v>
      </c>
      <c r="S372" s="85">
        <f t="shared" si="249"/>
        <v>10986.100000000002</v>
      </c>
      <c r="T372">
        <v>0</v>
      </c>
    </row>
    <row r="373" spans="2:20" ht="24" x14ac:dyDescent="0.25">
      <c r="B373" s="72" t="s">
        <v>23</v>
      </c>
      <c r="C373" s="34" t="s">
        <v>935</v>
      </c>
      <c r="D373" s="35" t="s">
        <v>936</v>
      </c>
      <c r="E373" s="35" t="s">
        <v>937</v>
      </c>
      <c r="F373" s="36" t="s">
        <v>595</v>
      </c>
      <c r="G373" s="37">
        <v>110</v>
      </c>
      <c r="H373" s="22">
        <v>219.80399999999995</v>
      </c>
      <c r="I373" s="22">
        <f t="shared" si="242"/>
        <v>24178.44</v>
      </c>
      <c r="J373" s="22">
        <v>66</v>
      </c>
      <c r="K373" s="22">
        <f t="shared" si="243"/>
        <v>14507.06</v>
      </c>
      <c r="L373" s="22">
        <v>0</v>
      </c>
      <c r="M373" s="22">
        <f t="shared" si="244"/>
        <v>0</v>
      </c>
      <c r="N373" s="22">
        <v>0</v>
      </c>
      <c r="O373" s="22">
        <f t="shared" si="245"/>
        <v>0</v>
      </c>
      <c r="P373" s="22">
        <f t="shared" si="246"/>
        <v>66</v>
      </c>
      <c r="Q373" s="22">
        <f t="shared" si="247"/>
        <v>14507.06</v>
      </c>
      <c r="R373" s="22">
        <f t="shared" si="248"/>
        <v>44</v>
      </c>
      <c r="S373" s="85">
        <f t="shared" si="249"/>
        <v>9671.3799999999992</v>
      </c>
      <c r="T373">
        <v>0</v>
      </c>
    </row>
    <row r="374" spans="2:20" x14ac:dyDescent="0.25">
      <c r="B374" s="72" t="s">
        <v>23</v>
      </c>
      <c r="C374" s="34" t="s">
        <v>938</v>
      </c>
      <c r="D374" s="35" t="s">
        <v>939</v>
      </c>
      <c r="E374" s="35" t="s">
        <v>940</v>
      </c>
      <c r="F374" s="36" t="s">
        <v>43</v>
      </c>
      <c r="G374" s="37">
        <v>8</v>
      </c>
      <c r="H374" s="22">
        <v>177.672</v>
      </c>
      <c r="I374" s="22">
        <f t="shared" si="242"/>
        <v>1421.38</v>
      </c>
      <c r="J374" s="22">
        <v>5</v>
      </c>
      <c r="K374" s="22">
        <f t="shared" si="243"/>
        <v>888.36</v>
      </c>
      <c r="L374" s="22">
        <v>3</v>
      </c>
      <c r="M374" s="22">
        <f t="shared" si="244"/>
        <v>533.02</v>
      </c>
      <c r="N374" s="22"/>
      <c r="O374" s="22">
        <f t="shared" si="245"/>
        <v>0</v>
      </c>
      <c r="P374" s="22">
        <f t="shared" si="246"/>
        <v>8</v>
      </c>
      <c r="Q374" s="22">
        <f t="shared" si="247"/>
        <v>1421.38</v>
      </c>
      <c r="R374" s="22">
        <f t="shared" si="248"/>
        <v>0</v>
      </c>
      <c r="S374" s="85">
        <f t="shared" si="249"/>
        <v>0</v>
      </c>
      <c r="T374">
        <v>0</v>
      </c>
    </row>
    <row r="375" spans="2:20" x14ac:dyDescent="0.25">
      <c r="B375" s="72" t="s">
        <v>23</v>
      </c>
      <c r="C375" s="34" t="s">
        <v>941</v>
      </c>
      <c r="D375" s="35" t="s">
        <v>942</v>
      </c>
      <c r="E375" s="35" t="s">
        <v>943</v>
      </c>
      <c r="F375" s="36" t="s">
        <v>43</v>
      </c>
      <c r="G375" s="37">
        <v>8</v>
      </c>
      <c r="H375" s="22">
        <v>190.24799999999999</v>
      </c>
      <c r="I375" s="22">
        <f t="shared" si="242"/>
        <v>1521.98</v>
      </c>
      <c r="J375" s="22">
        <v>5</v>
      </c>
      <c r="K375" s="22">
        <f t="shared" si="243"/>
        <v>951.24</v>
      </c>
      <c r="L375" s="22">
        <v>3</v>
      </c>
      <c r="M375" s="22">
        <f t="shared" si="244"/>
        <v>570.74</v>
      </c>
      <c r="N375" s="22"/>
      <c r="O375" s="22">
        <f t="shared" si="245"/>
        <v>0</v>
      </c>
      <c r="P375" s="22">
        <f t="shared" si="246"/>
        <v>8</v>
      </c>
      <c r="Q375" s="22">
        <f t="shared" si="247"/>
        <v>1521.98</v>
      </c>
      <c r="R375" s="22">
        <f t="shared" si="248"/>
        <v>0</v>
      </c>
      <c r="S375" s="85">
        <f t="shared" si="249"/>
        <v>0</v>
      </c>
      <c r="T375">
        <v>0</v>
      </c>
    </row>
    <row r="376" spans="2:20" x14ac:dyDescent="0.25">
      <c r="B376" s="71"/>
      <c r="C376" s="30"/>
      <c r="D376" s="31" t="s">
        <v>944</v>
      </c>
      <c r="E376" s="31" t="s">
        <v>945</v>
      </c>
      <c r="F376" s="32"/>
      <c r="G376" s="33"/>
      <c r="H376" s="33"/>
      <c r="I376" s="33">
        <f>SUBTOTAL(9,I377:I378)</f>
        <v>7699.5</v>
      </c>
      <c r="J376" s="33"/>
      <c r="K376" s="33">
        <f>SUBTOTAL(9,K377:K378)</f>
        <v>0</v>
      </c>
      <c r="L376" s="33"/>
      <c r="M376" s="33">
        <f>SUBTOTAL(9,M377:M378)</f>
        <v>0</v>
      </c>
      <c r="N376" s="33"/>
      <c r="O376" s="33">
        <f>SUBTOTAL(9,O377:O378)</f>
        <v>0</v>
      </c>
      <c r="P376" s="33"/>
      <c r="Q376" s="33">
        <f>SUBTOTAL(9,Q377:Q378)</f>
        <v>0</v>
      </c>
      <c r="R376" s="33"/>
      <c r="S376" s="87">
        <f>SUBTOTAL(9,S377:S378)</f>
        <v>7699.5</v>
      </c>
      <c r="T376">
        <v>0</v>
      </c>
    </row>
    <row r="377" spans="2:20" ht="24" x14ac:dyDescent="0.25">
      <c r="B377" s="72" t="s">
        <v>23</v>
      </c>
      <c r="C377" s="34" t="s">
        <v>946</v>
      </c>
      <c r="D377" s="35" t="s">
        <v>947</v>
      </c>
      <c r="E377" s="35" t="s">
        <v>948</v>
      </c>
      <c r="F377" s="36" t="s">
        <v>43</v>
      </c>
      <c r="G377" s="37">
        <v>38</v>
      </c>
      <c r="H377" s="22">
        <v>102.66</v>
      </c>
      <c r="I377" s="22">
        <f t="shared" ref="I377:I378" si="250">ROUND(G377*H377,2)</f>
        <v>3901.08</v>
      </c>
      <c r="J377" s="22"/>
      <c r="K377" s="22">
        <f t="shared" ref="K377:K378" si="251">ROUND($H377*J377,2)</f>
        <v>0</v>
      </c>
      <c r="L377" s="22">
        <v>0</v>
      </c>
      <c r="M377" s="22">
        <f t="shared" ref="M377:M378" si="252">ROUND($H377*L377,2)</f>
        <v>0</v>
      </c>
      <c r="N377" s="22">
        <v>0</v>
      </c>
      <c r="O377" s="22">
        <f t="shared" ref="O377:O378" si="253">ROUND($H377*N377,2)</f>
        <v>0</v>
      </c>
      <c r="P377" s="22">
        <f t="shared" ref="P377:P378" si="254">J377+L377+N377</f>
        <v>0</v>
      </c>
      <c r="Q377" s="22">
        <f t="shared" ref="Q377:Q378" si="255">+M377+K377+O377</f>
        <v>0</v>
      </c>
      <c r="R377" s="22">
        <f t="shared" ref="R377:R378" si="256">G377-P377</f>
        <v>38</v>
      </c>
      <c r="S377" s="85">
        <f t="shared" ref="S377:S378" si="257">I377-Q377</f>
        <v>3901.08</v>
      </c>
      <c r="T377">
        <v>0</v>
      </c>
    </row>
    <row r="378" spans="2:20" ht="24" x14ac:dyDescent="0.25">
      <c r="B378" s="72" t="s">
        <v>23</v>
      </c>
      <c r="C378" s="34" t="s">
        <v>949</v>
      </c>
      <c r="D378" s="35" t="s">
        <v>950</v>
      </c>
      <c r="E378" s="35" t="s">
        <v>951</v>
      </c>
      <c r="F378" s="36" t="s">
        <v>43</v>
      </c>
      <c r="G378" s="37">
        <v>37</v>
      </c>
      <c r="H378" s="22">
        <v>102.66</v>
      </c>
      <c r="I378" s="22">
        <f t="shared" si="250"/>
        <v>3798.42</v>
      </c>
      <c r="J378" s="22"/>
      <c r="K378" s="22">
        <f t="shared" si="251"/>
        <v>0</v>
      </c>
      <c r="L378" s="22">
        <v>0</v>
      </c>
      <c r="M378" s="22">
        <f t="shared" si="252"/>
        <v>0</v>
      </c>
      <c r="N378" s="22">
        <v>0</v>
      </c>
      <c r="O378" s="22">
        <f t="shared" si="253"/>
        <v>0</v>
      </c>
      <c r="P378" s="22">
        <f t="shared" si="254"/>
        <v>0</v>
      </c>
      <c r="Q378" s="22">
        <f t="shared" si="255"/>
        <v>0</v>
      </c>
      <c r="R378" s="22">
        <f t="shared" si="256"/>
        <v>37</v>
      </c>
      <c r="S378" s="85">
        <f t="shared" si="257"/>
        <v>3798.42</v>
      </c>
      <c r="T378">
        <v>0</v>
      </c>
    </row>
    <row r="379" spans="2:20" x14ac:dyDescent="0.25">
      <c r="B379" s="71"/>
      <c r="C379" s="30"/>
      <c r="D379" s="31" t="s">
        <v>952</v>
      </c>
      <c r="E379" s="31" t="s">
        <v>953</v>
      </c>
      <c r="F379" s="32"/>
      <c r="G379" s="33"/>
      <c r="H379" s="33"/>
      <c r="I379" s="33">
        <f>SUBTOTAL(9,I380:I383)</f>
        <v>43879.270000000004</v>
      </c>
      <c r="J379" s="33"/>
      <c r="K379" s="33">
        <f>SUBTOTAL(9,K380:K383)</f>
        <v>0</v>
      </c>
      <c r="L379" s="33"/>
      <c r="M379" s="33">
        <f>SUBTOTAL(9,M380:M383)</f>
        <v>792</v>
      </c>
      <c r="N379" s="33"/>
      <c r="O379" s="33">
        <f>SUBTOTAL(9,O380:O383)</f>
        <v>7114.15</v>
      </c>
      <c r="P379" s="33"/>
      <c r="Q379" s="33">
        <f>SUBTOTAL(9,Q380:Q383)</f>
        <v>7906.15</v>
      </c>
      <c r="R379" s="33"/>
      <c r="S379" s="87">
        <f>SUBTOTAL(9,S380:S383)</f>
        <v>35973.120000000003</v>
      </c>
      <c r="T379">
        <v>0</v>
      </c>
    </row>
    <row r="380" spans="2:20" x14ac:dyDescent="0.25">
      <c r="B380" s="72" t="s">
        <v>134</v>
      </c>
      <c r="C380" s="34" t="s">
        <v>954</v>
      </c>
      <c r="D380" s="35" t="s">
        <v>955</v>
      </c>
      <c r="E380" s="35" t="s">
        <v>956</v>
      </c>
      <c r="F380" s="36" t="s">
        <v>957</v>
      </c>
      <c r="G380" s="37">
        <v>30</v>
      </c>
      <c r="H380" s="22">
        <v>26.4</v>
      </c>
      <c r="I380" s="22">
        <f t="shared" ref="I380:I383" si="258">ROUND(G380*H380,2)</f>
        <v>792</v>
      </c>
      <c r="J380" s="22"/>
      <c r="K380" s="22">
        <f t="shared" ref="K380:K383" si="259">ROUND($H380*J380,2)</f>
        <v>0</v>
      </c>
      <c r="L380" s="22">
        <v>30</v>
      </c>
      <c r="M380" s="22">
        <f t="shared" ref="M380:M383" si="260">ROUND($H380*L380,2)</f>
        <v>792</v>
      </c>
      <c r="N380" s="22"/>
      <c r="O380" s="22">
        <f t="shared" ref="O380:O383" si="261">ROUND($H380*N380,2)</f>
        <v>0</v>
      </c>
      <c r="P380" s="22">
        <f t="shared" ref="P380:P383" si="262">J380+L380+N380</f>
        <v>30</v>
      </c>
      <c r="Q380" s="22">
        <f t="shared" ref="Q380:Q383" si="263">+M380+K380+O380</f>
        <v>792</v>
      </c>
      <c r="R380" s="22">
        <f t="shared" ref="R380:R383" si="264">G380-P380</f>
        <v>0</v>
      </c>
      <c r="S380" s="85">
        <f t="shared" ref="S380:S383" si="265">I380-Q380</f>
        <v>0</v>
      </c>
      <c r="T380">
        <v>0</v>
      </c>
    </row>
    <row r="381" spans="2:20" ht="24" x14ac:dyDescent="0.25">
      <c r="B381" s="72" t="s">
        <v>23</v>
      </c>
      <c r="C381" s="34" t="s">
        <v>958</v>
      </c>
      <c r="D381" s="35" t="s">
        <v>959</v>
      </c>
      <c r="E381" s="35" t="s">
        <v>960</v>
      </c>
      <c r="F381" s="36" t="s">
        <v>239</v>
      </c>
      <c r="G381" s="37">
        <v>88.3</v>
      </c>
      <c r="H381" s="22">
        <v>80.567999999999998</v>
      </c>
      <c r="I381" s="22">
        <f t="shared" si="258"/>
        <v>7114.15</v>
      </c>
      <c r="J381" s="22"/>
      <c r="K381" s="22">
        <f t="shared" si="259"/>
        <v>0</v>
      </c>
      <c r="L381" s="22">
        <v>0</v>
      </c>
      <c r="M381" s="22">
        <f t="shared" si="260"/>
        <v>0</v>
      </c>
      <c r="N381" s="22">
        <v>88.300000000000011</v>
      </c>
      <c r="O381" s="22">
        <f t="shared" si="261"/>
        <v>7114.15</v>
      </c>
      <c r="P381" s="22">
        <f t="shared" si="262"/>
        <v>88.300000000000011</v>
      </c>
      <c r="Q381" s="22">
        <f t="shared" si="263"/>
        <v>7114.15</v>
      </c>
      <c r="R381" s="22">
        <f t="shared" si="264"/>
        <v>0</v>
      </c>
      <c r="S381" s="85">
        <f t="shared" si="265"/>
        <v>0</v>
      </c>
      <c r="T381">
        <v>0</v>
      </c>
    </row>
    <row r="382" spans="2:20" x14ac:dyDescent="0.25">
      <c r="B382" s="69" t="s">
        <v>39</v>
      </c>
      <c r="C382" s="34" t="s">
        <v>961</v>
      </c>
      <c r="D382" s="35" t="s">
        <v>962</v>
      </c>
      <c r="E382" s="35" t="s">
        <v>963</v>
      </c>
      <c r="F382" s="36" t="s">
        <v>75</v>
      </c>
      <c r="G382" s="37">
        <v>1280</v>
      </c>
      <c r="H382" s="22">
        <v>18.48</v>
      </c>
      <c r="I382" s="22">
        <f t="shared" si="258"/>
        <v>23654.400000000001</v>
      </c>
      <c r="J382" s="22"/>
      <c r="K382" s="22">
        <f t="shared" si="259"/>
        <v>0</v>
      </c>
      <c r="L382" s="22">
        <v>0</v>
      </c>
      <c r="M382" s="22">
        <f t="shared" si="260"/>
        <v>0</v>
      </c>
      <c r="N382" s="22">
        <v>0</v>
      </c>
      <c r="O382" s="22">
        <f t="shared" si="261"/>
        <v>0</v>
      </c>
      <c r="P382" s="22">
        <f t="shared" si="262"/>
        <v>0</v>
      </c>
      <c r="Q382" s="22">
        <f t="shared" si="263"/>
        <v>0</v>
      </c>
      <c r="R382" s="22">
        <f t="shared" si="264"/>
        <v>1280</v>
      </c>
      <c r="S382" s="85">
        <f t="shared" si="265"/>
        <v>23654.400000000001</v>
      </c>
      <c r="T382">
        <v>0</v>
      </c>
    </row>
    <row r="383" spans="2:20" x14ac:dyDescent="0.25">
      <c r="B383" s="69" t="s">
        <v>39</v>
      </c>
      <c r="C383" s="34" t="s">
        <v>964</v>
      </c>
      <c r="D383" s="35" t="s">
        <v>965</v>
      </c>
      <c r="E383" s="35" t="s">
        <v>966</v>
      </c>
      <c r="F383" s="36" t="s">
        <v>75</v>
      </c>
      <c r="G383" s="37">
        <v>1280</v>
      </c>
      <c r="H383" s="22">
        <v>9.6239999999999988</v>
      </c>
      <c r="I383" s="22">
        <f t="shared" si="258"/>
        <v>12318.72</v>
      </c>
      <c r="J383" s="22"/>
      <c r="K383" s="22">
        <f t="shared" si="259"/>
        <v>0</v>
      </c>
      <c r="L383" s="22">
        <v>0</v>
      </c>
      <c r="M383" s="22">
        <f t="shared" si="260"/>
        <v>0</v>
      </c>
      <c r="N383" s="22">
        <v>0</v>
      </c>
      <c r="O383" s="22">
        <f t="shared" si="261"/>
        <v>0</v>
      </c>
      <c r="P383" s="22">
        <f t="shared" si="262"/>
        <v>0</v>
      </c>
      <c r="Q383" s="22">
        <f t="shared" si="263"/>
        <v>0</v>
      </c>
      <c r="R383" s="22">
        <f t="shared" si="264"/>
        <v>1280</v>
      </c>
      <c r="S383" s="85">
        <f t="shared" si="265"/>
        <v>12318.72</v>
      </c>
      <c r="T383">
        <v>0</v>
      </c>
    </row>
    <row r="384" spans="2:20" x14ac:dyDescent="0.25">
      <c r="B384" s="71"/>
      <c r="C384" s="30"/>
      <c r="D384" s="31" t="s">
        <v>967</v>
      </c>
      <c r="E384" s="31" t="s">
        <v>968</v>
      </c>
      <c r="F384" s="32"/>
      <c r="G384" s="33"/>
      <c r="H384" s="33"/>
      <c r="I384" s="33">
        <f>SUBTOTAL(9,I385:I402)</f>
        <v>1896829.1500000001</v>
      </c>
      <c r="J384" s="33"/>
      <c r="K384" s="33">
        <f>SUBTOTAL(9,K385:K402)</f>
        <v>941670.3</v>
      </c>
      <c r="L384" s="33"/>
      <c r="M384" s="33">
        <f>SUBTOTAL(9,M385:M402)</f>
        <v>26320.9</v>
      </c>
      <c r="N384" s="33"/>
      <c r="O384" s="33">
        <f>SUBTOTAL(9,O385:O402)</f>
        <v>0</v>
      </c>
      <c r="P384" s="33"/>
      <c r="Q384" s="33">
        <f>SUBTOTAL(9,Q385:Q402)</f>
        <v>967991.20000000007</v>
      </c>
      <c r="R384" s="33"/>
      <c r="S384" s="33">
        <f>SUBTOTAL(9,S385:S402)</f>
        <v>928837.95</v>
      </c>
      <c r="T384">
        <v>0</v>
      </c>
    </row>
    <row r="385" spans="2:20" x14ac:dyDescent="0.25">
      <c r="B385" s="72" t="s">
        <v>23</v>
      </c>
      <c r="C385" s="34" t="s">
        <v>969</v>
      </c>
      <c r="D385" s="49" t="s">
        <v>970</v>
      </c>
      <c r="E385" s="49" t="s">
        <v>971</v>
      </c>
      <c r="F385" s="50" t="s">
        <v>43</v>
      </c>
      <c r="G385" s="51">
        <v>35</v>
      </c>
      <c r="H385" s="51">
        <v>4252.2700000000004</v>
      </c>
      <c r="I385" s="22">
        <f>ROUND(G385*H385,2)</f>
        <v>148829.45000000001</v>
      </c>
      <c r="J385" s="22">
        <v>11</v>
      </c>
      <c r="K385" s="22">
        <f>ROUND($H385*J385,2)</f>
        <v>46774.97</v>
      </c>
      <c r="L385" s="22">
        <v>0</v>
      </c>
      <c r="M385" s="22">
        <f>ROUND($H385*L385,2)</f>
        <v>0</v>
      </c>
      <c r="N385" s="22"/>
      <c r="O385" s="22">
        <f>ROUND($H385*N385,2)</f>
        <v>0</v>
      </c>
      <c r="P385" s="22">
        <f>J385+L385+N385</f>
        <v>11</v>
      </c>
      <c r="Q385" s="22">
        <f>+M385+K385+O385</f>
        <v>46774.97</v>
      </c>
      <c r="R385" s="22">
        <f>G385-P385</f>
        <v>24</v>
      </c>
      <c r="S385" s="85">
        <f>I385-Q385</f>
        <v>102054.48000000001</v>
      </c>
      <c r="T385">
        <v>0</v>
      </c>
    </row>
    <row r="386" spans="2:20" x14ac:dyDescent="0.25">
      <c r="B386" s="71"/>
      <c r="C386" s="30"/>
      <c r="D386" s="31" t="s">
        <v>972</v>
      </c>
      <c r="E386" s="31" t="s">
        <v>973</v>
      </c>
      <c r="F386" s="32"/>
      <c r="G386" s="33"/>
      <c r="H386" s="33"/>
      <c r="I386" s="33">
        <f>SUBTOTAL(9,I387:I397)</f>
        <v>1561181.5200000003</v>
      </c>
      <c r="J386" s="33"/>
      <c r="K386" s="33">
        <f>SUBTOTAL(9,K387:K397)</f>
        <v>894895.33000000007</v>
      </c>
      <c r="L386" s="33"/>
      <c r="M386" s="33">
        <f>SUBTOTAL(9,M387:M397)</f>
        <v>0</v>
      </c>
      <c r="N386" s="33"/>
      <c r="O386" s="33">
        <f>SUBTOTAL(9,O387:O397)</f>
        <v>0</v>
      </c>
      <c r="P386" s="33"/>
      <c r="Q386" s="33">
        <f>SUBTOTAL(9,Q387:Q397)</f>
        <v>894895.33000000007</v>
      </c>
      <c r="R386" s="33"/>
      <c r="S386" s="87">
        <f>SUBTOTAL(9,S387:S397)</f>
        <v>666286.19000000006</v>
      </c>
      <c r="T386">
        <v>0</v>
      </c>
    </row>
    <row r="387" spans="2:20" x14ac:dyDescent="0.25">
      <c r="B387" s="72" t="s">
        <v>23</v>
      </c>
      <c r="C387" s="34" t="s">
        <v>974</v>
      </c>
      <c r="D387" s="35" t="s">
        <v>975</v>
      </c>
      <c r="E387" s="35" t="s">
        <v>976</v>
      </c>
      <c r="F387" s="36" t="s">
        <v>43</v>
      </c>
      <c r="G387" s="37">
        <v>11</v>
      </c>
      <c r="H387" s="22">
        <v>5127.3095999999996</v>
      </c>
      <c r="I387" s="22">
        <f t="shared" ref="I387:I397" si="266">ROUND(G387*H387,2)</f>
        <v>56400.41</v>
      </c>
      <c r="J387" s="22">
        <v>6</v>
      </c>
      <c r="K387" s="22">
        <f t="shared" ref="K387:K397" si="267">ROUND($H387*J387,2)</f>
        <v>30763.86</v>
      </c>
      <c r="L387" s="22">
        <v>0</v>
      </c>
      <c r="M387" s="22">
        <f t="shared" ref="M387:M397" si="268">ROUND($H387*L387,2)</f>
        <v>0</v>
      </c>
      <c r="N387" s="22"/>
      <c r="O387" s="22">
        <f t="shared" ref="O387:O397" si="269">ROUND($H387*N387,2)</f>
        <v>0</v>
      </c>
      <c r="P387" s="22">
        <f t="shared" ref="P387:P397" si="270">J387+L387+N387</f>
        <v>6</v>
      </c>
      <c r="Q387" s="22">
        <f t="shared" ref="Q387:Q397" si="271">+M387+K387+O387</f>
        <v>30763.86</v>
      </c>
      <c r="R387" s="22">
        <f t="shared" ref="R387:R397" si="272">G387-P387</f>
        <v>5</v>
      </c>
      <c r="S387" s="85">
        <f t="shared" ref="S387:S397" si="273">I387-Q387</f>
        <v>25636.550000000003</v>
      </c>
      <c r="T387">
        <v>0</v>
      </c>
    </row>
    <row r="388" spans="2:20" x14ac:dyDescent="0.25">
      <c r="B388" s="72" t="s">
        <v>23</v>
      </c>
      <c r="C388" s="34" t="s">
        <v>977</v>
      </c>
      <c r="D388" s="35" t="s">
        <v>978</v>
      </c>
      <c r="E388" s="35" t="s">
        <v>979</v>
      </c>
      <c r="F388" s="36" t="s">
        <v>43</v>
      </c>
      <c r="G388" s="37">
        <v>7</v>
      </c>
      <c r="H388" s="22">
        <v>6595.8804</v>
      </c>
      <c r="I388" s="22">
        <f t="shared" si="266"/>
        <v>46171.16</v>
      </c>
      <c r="J388" s="22">
        <v>4</v>
      </c>
      <c r="K388" s="22">
        <f t="shared" si="267"/>
        <v>26383.52</v>
      </c>
      <c r="L388" s="22">
        <v>0</v>
      </c>
      <c r="M388" s="22">
        <f t="shared" si="268"/>
        <v>0</v>
      </c>
      <c r="N388" s="22"/>
      <c r="O388" s="22">
        <f t="shared" si="269"/>
        <v>0</v>
      </c>
      <c r="P388" s="22">
        <f t="shared" si="270"/>
        <v>4</v>
      </c>
      <c r="Q388" s="22">
        <f t="shared" si="271"/>
        <v>26383.52</v>
      </c>
      <c r="R388" s="22">
        <f t="shared" si="272"/>
        <v>3</v>
      </c>
      <c r="S388" s="85">
        <f t="shared" si="273"/>
        <v>19787.640000000003</v>
      </c>
      <c r="T388">
        <v>0</v>
      </c>
    </row>
    <row r="389" spans="2:20" x14ac:dyDescent="0.25">
      <c r="B389" s="72" t="s">
        <v>23</v>
      </c>
      <c r="C389" s="34" t="s">
        <v>980</v>
      </c>
      <c r="D389" s="35" t="s">
        <v>981</v>
      </c>
      <c r="E389" s="35" t="s">
        <v>982</v>
      </c>
      <c r="F389" s="36" t="s">
        <v>43</v>
      </c>
      <c r="G389" s="37">
        <v>19</v>
      </c>
      <c r="H389" s="22">
        <v>7517.2626000000009</v>
      </c>
      <c r="I389" s="22">
        <f t="shared" si="266"/>
        <v>142827.99</v>
      </c>
      <c r="J389" s="22">
        <v>10</v>
      </c>
      <c r="K389" s="22">
        <f t="shared" si="267"/>
        <v>75172.63</v>
      </c>
      <c r="L389" s="22">
        <v>0</v>
      </c>
      <c r="M389" s="22">
        <f t="shared" si="268"/>
        <v>0</v>
      </c>
      <c r="N389" s="22"/>
      <c r="O389" s="22">
        <f t="shared" si="269"/>
        <v>0</v>
      </c>
      <c r="P389" s="22">
        <f t="shared" si="270"/>
        <v>10</v>
      </c>
      <c r="Q389" s="22">
        <f t="shared" si="271"/>
        <v>75172.63</v>
      </c>
      <c r="R389" s="22">
        <f t="shared" si="272"/>
        <v>9</v>
      </c>
      <c r="S389" s="85">
        <f t="shared" si="273"/>
        <v>67655.359999999986</v>
      </c>
      <c r="T389">
        <v>0</v>
      </c>
    </row>
    <row r="390" spans="2:20" x14ac:dyDescent="0.25">
      <c r="B390" s="72" t="s">
        <v>23</v>
      </c>
      <c r="C390" s="34" t="s">
        <v>983</v>
      </c>
      <c r="D390" s="35" t="s">
        <v>984</v>
      </c>
      <c r="E390" s="35" t="s">
        <v>985</v>
      </c>
      <c r="F390" s="36" t="s">
        <v>43</v>
      </c>
      <c r="G390" s="37">
        <v>14</v>
      </c>
      <c r="H390" s="22">
        <v>8396.3052000000007</v>
      </c>
      <c r="I390" s="22">
        <f t="shared" si="266"/>
        <v>117548.27</v>
      </c>
      <c r="J390" s="22">
        <v>7</v>
      </c>
      <c r="K390" s="22">
        <f t="shared" si="267"/>
        <v>58774.14</v>
      </c>
      <c r="L390" s="22">
        <v>0</v>
      </c>
      <c r="M390" s="22">
        <f t="shared" si="268"/>
        <v>0</v>
      </c>
      <c r="N390" s="22"/>
      <c r="O390" s="22">
        <f t="shared" si="269"/>
        <v>0</v>
      </c>
      <c r="P390" s="22">
        <f t="shared" si="270"/>
        <v>7</v>
      </c>
      <c r="Q390" s="22">
        <f t="shared" si="271"/>
        <v>58774.14</v>
      </c>
      <c r="R390" s="22">
        <f t="shared" si="272"/>
        <v>7</v>
      </c>
      <c r="S390" s="85">
        <f t="shared" si="273"/>
        <v>58774.130000000005</v>
      </c>
      <c r="T390">
        <v>0</v>
      </c>
    </row>
    <row r="391" spans="2:20" x14ac:dyDescent="0.25">
      <c r="B391" s="72" t="s">
        <v>23</v>
      </c>
      <c r="C391" s="34" t="s">
        <v>986</v>
      </c>
      <c r="D391" s="35" t="s">
        <v>987</v>
      </c>
      <c r="E391" s="35" t="s">
        <v>988</v>
      </c>
      <c r="F391" s="36" t="s">
        <v>43</v>
      </c>
      <c r="G391" s="37">
        <v>1</v>
      </c>
      <c r="H391" s="22">
        <v>4511.7323999999999</v>
      </c>
      <c r="I391" s="22">
        <f t="shared" si="266"/>
        <v>4511.7299999999996</v>
      </c>
      <c r="J391" s="22">
        <v>0.5</v>
      </c>
      <c r="K391" s="22">
        <f t="shared" si="267"/>
        <v>2255.87</v>
      </c>
      <c r="L391" s="22">
        <v>0</v>
      </c>
      <c r="M391" s="22">
        <f t="shared" si="268"/>
        <v>0</v>
      </c>
      <c r="N391" s="22"/>
      <c r="O391" s="22">
        <f t="shared" si="269"/>
        <v>0</v>
      </c>
      <c r="P391" s="22">
        <f t="shared" si="270"/>
        <v>0.5</v>
      </c>
      <c r="Q391" s="22">
        <f t="shared" si="271"/>
        <v>2255.87</v>
      </c>
      <c r="R391" s="22">
        <f t="shared" si="272"/>
        <v>0.5</v>
      </c>
      <c r="S391" s="85">
        <f t="shared" si="273"/>
        <v>2255.8599999999997</v>
      </c>
      <c r="T391">
        <v>0</v>
      </c>
    </row>
    <row r="392" spans="2:20" ht="24" x14ac:dyDescent="0.25">
      <c r="B392" s="72" t="s">
        <v>23</v>
      </c>
      <c r="C392" s="34" t="s">
        <v>989</v>
      </c>
      <c r="D392" s="35" t="s">
        <v>990</v>
      </c>
      <c r="E392" s="35" t="s">
        <v>991</v>
      </c>
      <c r="F392" s="36" t="s">
        <v>43</v>
      </c>
      <c r="G392" s="37">
        <v>1</v>
      </c>
      <c r="H392" s="22">
        <v>338590.24859999999</v>
      </c>
      <c r="I392" s="22">
        <f t="shared" si="266"/>
        <v>338590.25</v>
      </c>
      <c r="J392" s="22">
        <v>0.6</v>
      </c>
      <c r="K392" s="22">
        <f t="shared" si="267"/>
        <v>203154.15</v>
      </c>
      <c r="L392" s="22">
        <v>0</v>
      </c>
      <c r="M392" s="22">
        <f t="shared" si="268"/>
        <v>0</v>
      </c>
      <c r="N392" s="22"/>
      <c r="O392" s="22">
        <f t="shared" si="269"/>
        <v>0</v>
      </c>
      <c r="P392" s="22">
        <f t="shared" si="270"/>
        <v>0.6</v>
      </c>
      <c r="Q392" s="22">
        <f t="shared" si="271"/>
        <v>203154.15</v>
      </c>
      <c r="R392" s="22">
        <f t="shared" si="272"/>
        <v>0.4</v>
      </c>
      <c r="S392" s="85">
        <f t="shared" si="273"/>
        <v>135436.1</v>
      </c>
      <c r="T392">
        <v>0</v>
      </c>
    </row>
    <row r="393" spans="2:20" ht="36" x14ac:dyDescent="0.25">
      <c r="B393" s="72" t="s">
        <v>23</v>
      </c>
      <c r="C393" s="34" t="s">
        <v>992</v>
      </c>
      <c r="D393" s="35" t="s">
        <v>993</v>
      </c>
      <c r="E393" s="35" t="s">
        <v>994</v>
      </c>
      <c r="F393" s="36" t="s">
        <v>43</v>
      </c>
      <c r="G393" s="37">
        <v>1</v>
      </c>
      <c r="H393" s="22">
        <v>339173.08500000002</v>
      </c>
      <c r="I393" s="22">
        <f t="shared" si="266"/>
        <v>339173.09</v>
      </c>
      <c r="J393" s="22">
        <v>0.6</v>
      </c>
      <c r="K393" s="22">
        <f t="shared" si="267"/>
        <v>203503.85</v>
      </c>
      <c r="L393" s="22">
        <v>0</v>
      </c>
      <c r="M393" s="22">
        <f t="shared" si="268"/>
        <v>0</v>
      </c>
      <c r="N393" s="22"/>
      <c r="O393" s="22">
        <f t="shared" si="269"/>
        <v>0</v>
      </c>
      <c r="P393" s="22">
        <f t="shared" si="270"/>
        <v>0.6</v>
      </c>
      <c r="Q393" s="22">
        <f t="shared" si="271"/>
        <v>203503.85</v>
      </c>
      <c r="R393" s="22">
        <f t="shared" si="272"/>
        <v>0.4</v>
      </c>
      <c r="S393" s="85">
        <f t="shared" si="273"/>
        <v>135669.24000000002</v>
      </c>
      <c r="T393">
        <v>0</v>
      </c>
    </row>
    <row r="394" spans="2:20" ht="36" x14ac:dyDescent="0.25">
      <c r="B394" s="72" t="s">
        <v>23</v>
      </c>
      <c r="C394" s="34" t="s">
        <v>995</v>
      </c>
      <c r="D394" s="35" t="s">
        <v>996</v>
      </c>
      <c r="E394" s="35" t="s">
        <v>997</v>
      </c>
      <c r="F394" s="36" t="s">
        <v>43</v>
      </c>
      <c r="G394" s="37">
        <v>1</v>
      </c>
      <c r="H394" s="22">
        <v>369079.81079999998</v>
      </c>
      <c r="I394" s="22">
        <f t="shared" si="266"/>
        <v>369079.81</v>
      </c>
      <c r="J394" s="22">
        <v>0.6</v>
      </c>
      <c r="K394" s="22">
        <f t="shared" si="267"/>
        <v>221447.89</v>
      </c>
      <c r="L394" s="22">
        <v>0</v>
      </c>
      <c r="M394" s="22">
        <f t="shared" si="268"/>
        <v>0</v>
      </c>
      <c r="N394" s="22"/>
      <c r="O394" s="22">
        <f t="shared" si="269"/>
        <v>0</v>
      </c>
      <c r="P394" s="22">
        <f t="shared" si="270"/>
        <v>0.6</v>
      </c>
      <c r="Q394" s="22">
        <f t="shared" si="271"/>
        <v>221447.89</v>
      </c>
      <c r="R394" s="22">
        <f t="shared" si="272"/>
        <v>0.4</v>
      </c>
      <c r="S394" s="85">
        <f t="shared" si="273"/>
        <v>147631.91999999998</v>
      </c>
      <c r="T394">
        <v>0</v>
      </c>
    </row>
    <row r="395" spans="2:20" x14ac:dyDescent="0.25">
      <c r="B395" s="72" t="s">
        <v>23</v>
      </c>
      <c r="C395" s="34" t="s">
        <v>998</v>
      </c>
      <c r="D395" s="35" t="s">
        <v>999</v>
      </c>
      <c r="E395" s="35" t="s">
        <v>1000</v>
      </c>
      <c r="F395" s="36" t="s">
        <v>43</v>
      </c>
      <c r="G395" s="37">
        <v>6</v>
      </c>
      <c r="H395" s="22">
        <v>19222.862399999998</v>
      </c>
      <c r="I395" s="22">
        <f t="shared" si="266"/>
        <v>115337.17</v>
      </c>
      <c r="J395" s="22">
        <v>3</v>
      </c>
      <c r="K395" s="22">
        <f t="shared" si="267"/>
        <v>57668.59</v>
      </c>
      <c r="L395" s="22">
        <v>0</v>
      </c>
      <c r="M395" s="22">
        <f t="shared" si="268"/>
        <v>0</v>
      </c>
      <c r="N395" s="22"/>
      <c r="O395" s="22">
        <f t="shared" si="269"/>
        <v>0</v>
      </c>
      <c r="P395" s="22">
        <f t="shared" si="270"/>
        <v>3</v>
      </c>
      <c r="Q395" s="22">
        <f t="shared" si="271"/>
        <v>57668.59</v>
      </c>
      <c r="R395" s="22">
        <f t="shared" si="272"/>
        <v>3</v>
      </c>
      <c r="S395" s="85">
        <f t="shared" si="273"/>
        <v>57668.58</v>
      </c>
      <c r="T395">
        <v>0</v>
      </c>
    </row>
    <row r="396" spans="2:20" x14ac:dyDescent="0.25">
      <c r="B396" s="72" t="s">
        <v>23</v>
      </c>
      <c r="C396" s="34" t="s">
        <v>1001</v>
      </c>
      <c r="D396" s="35" t="s">
        <v>1002</v>
      </c>
      <c r="E396" s="35" t="s">
        <v>1003</v>
      </c>
      <c r="F396" s="36" t="s">
        <v>43</v>
      </c>
      <c r="G396" s="37">
        <v>1</v>
      </c>
      <c r="H396" s="22">
        <v>17749.811399999999</v>
      </c>
      <c r="I396" s="22">
        <f t="shared" si="266"/>
        <v>17749.810000000001</v>
      </c>
      <c r="J396" s="22">
        <v>0.5</v>
      </c>
      <c r="K396" s="22">
        <f t="shared" si="267"/>
        <v>8874.91</v>
      </c>
      <c r="L396" s="22">
        <v>0</v>
      </c>
      <c r="M396" s="22">
        <f t="shared" si="268"/>
        <v>0</v>
      </c>
      <c r="N396" s="22"/>
      <c r="O396" s="22">
        <f t="shared" si="269"/>
        <v>0</v>
      </c>
      <c r="P396" s="22">
        <f t="shared" si="270"/>
        <v>0.5</v>
      </c>
      <c r="Q396" s="22">
        <f t="shared" si="271"/>
        <v>8874.91</v>
      </c>
      <c r="R396" s="22">
        <f t="shared" si="272"/>
        <v>0.5</v>
      </c>
      <c r="S396" s="85">
        <f t="shared" si="273"/>
        <v>8874.9000000000015</v>
      </c>
      <c r="T396">
        <v>0</v>
      </c>
    </row>
    <row r="397" spans="2:20" x14ac:dyDescent="0.25">
      <c r="B397" s="72" t="s">
        <v>23</v>
      </c>
      <c r="C397" s="34" t="s">
        <v>1004</v>
      </c>
      <c r="D397" s="35" t="s">
        <v>1005</v>
      </c>
      <c r="E397" s="35" t="s">
        <v>1006</v>
      </c>
      <c r="F397" s="36" t="s">
        <v>43</v>
      </c>
      <c r="G397" s="37">
        <v>2</v>
      </c>
      <c r="H397" s="22">
        <v>6895.9170000000004</v>
      </c>
      <c r="I397" s="22">
        <f t="shared" si="266"/>
        <v>13791.83</v>
      </c>
      <c r="J397" s="22">
        <v>1</v>
      </c>
      <c r="K397" s="22">
        <f t="shared" si="267"/>
        <v>6895.92</v>
      </c>
      <c r="L397" s="22">
        <v>0</v>
      </c>
      <c r="M397" s="22">
        <f t="shared" si="268"/>
        <v>0</v>
      </c>
      <c r="N397" s="22"/>
      <c r="O397" s="22">
        <f t="shared" si="269"/>
        <v>0</v>
      </c>
      <c r="P397" s="22">
        <f t="shared" si="270"/>
        <v>1</v>
      </c>
      <c r="Q397" s="22">
        <f t="shared" si="271"/>
        <v>6895.92</v>
      </c>
      <c r="R397" s="22">
        <f t="shared" si="272"/>
        <v>1</v>
      </c>
      <c r="S397" s="85">
        <f t="shared" si="273"/>
        <v>6895.91</v>
      </c>
      <c r="T397">
        <v>0</v>
      </c>
    </row>
    <row r="398" spans="2:20" x14ac:dyDescent="0.25">
      <c r="B398" s="71"/>
      <c r="C398" s="30"/>
      <c r="D398" s="31" t="s">
        <v>1007</v>
      </c>
      <c r="E398" s="31" t="s">
        <v>1008</v>
      </c>
      <c r="F398" s="32"/>
      <c r="G398" s="33"/>
      <c r="H398" s="33"/>
      <c r="I398" s="33">
        <f>SUBTOTAL(9,I399:I402)</f>
        <v>186818.18</v>
      </c>
      <c r="J398" s="33"/>
      <c r="K398" s="33">
        <f>SUBTOTAL(9,K399:K402)</f>
        <v>0</v>
      </c>
      <c r="L398" s="33"/>
      <c r="M398" s="33">
        <f>SUBTOTAL(9,M399:M402)</f>
        <v>26320.9</v>
      </c>
      <c r="N398" s="33"/>
      <c r="O398" s="33">
        <f>SUBTOTAL(9,O399:O402)</f>
        <v>0</v>
      </c>
      <c r="P398" s="33"/>
      <c r="Q398" s="33">
        <f>SUBTOTAL(9,Q399:Q402)</f>
        <v>26320.9</v>
      </c>
      <c r="R398" s="33"/>
      <c r="S398" s="87">
        <f>SUBTOTAL(9,S399:S402)</f>
        <v>160497.28</v>
      </c>
      <c r="T398">
        <v>0</v>
      </c>
    </row>
    <row r="399" spans="2:20" ht="24" x14ac:dyDescent="0.25">
      <c r="B399" s="72" t="s">
        <v>23</v>
      </c>
      <c r="C399" s="34" t="s">
        <v>1009</v>
      </c>
      <c r="D399" s="35" t="s">
        <v>1010</v>
      </c>
      <c r="E399" s="35" t="s">
        <v>1011</v>
      </c>
      <c r="F399" s="36" t="s">
        <v>43</v>
      </c>
      <c r="G399" s="37">
        <v>3</v>
      </c>
      <c r="H399" s="22">
        <v>1879.4880000000005</v>
      </c>
      <c r="I399" s="22">
        <f t="shared" ref="I399:I402" si="274">ROUND(G399*H399,2)</f>
        <v>5638.46</v>
      </c>
      <c r="J399" s="22"/>
      <c r="K399" s="22">
        <f t="shared" ref="K399:K402" si="275">ROUND($H399*J399,2)</f>
        <v>0</v>
      </c>
      <c r="L399" s="22">
        <v>0</v>
      </c>
      <c r="M399" s="22">
        <f t="shared" ref="M399:M402" si="276">ROUND($H399*L399,2)</f>
        <v>0</v>
      </c>
      <c r="N399" s="22">
        <v>0</v>
      </c>
      <c r="O399" s="22">
        <f t="shared" ref="O399:O402" si="277">ROUND($H399*N399,2)</f>
        <v>0</v>
      </c>
      <c r="P399" s="22">
        <f t="shared" ref="P399:P402" si="278">J399+L399+N399</f>
        <v>0</v>
      </c>
      <c r="Q399" s="22">
        <f t="shared" ref="Q399:Q402" si="279">+M399+K399+O399</f>
        <v>0</v>
      </c>
      <c r="R399" s="22">
        <f t="shared" ref="R399:R402" si="280">G399-P399</f>
        <v>3</v>
      </c>
      <c r="S399" s="85">
        <f t="shared" ref="S399:S402" si="281">I399-Q399</f>
        <v>5638.46</v>
      </c>
      <c r="T399">
        <v>0</v>
      </c>
    </row>
    <row r="400" spans="2:20" ht="24" x14ac:dyDescent="0.25">
      <c r="B400" s="72" t="s">
        <v>23</v>
      </c>
      <c r="C400" s="34" t="s">
        <v>1012</v>
      </c>
      <c r="D400" s="35" t="s">
        <v>1013</v>
      </c>
      <c r="E400" s="35" t="s">
        <v>1014</v>
      </c>
      <c r="F400" s="36" t="s">
        <v>43</v>
      </c>
      <c r="G400" s="37">
        <v>52</v>
      </c>
      <c r="H400" s="22">
        <v>548.35199999999998</v>
      </c>
      <c r="I400" s="22">
        <f t="shared" si="274"/>
        <v>28514.3</v>
      </c>
      <c r="J400" s="22"/>
      <c r="K400" s="22">
        <f t="shared" si="275"/>
        <v>0</v>
      </c>
      <c r="L400" s="22">
        <v>48</v>
      </c>
      <c r="M400" s="22">
        <f t="shared" si="276"/>
        <v>26320.9</v>
      </c>
      <c r="N400" s="22"/>
      <c r="O400" s="22">
        <f t="shared" si="277"/>
        <v>0</v>
      </c>
      <c r="P400" s="22">
        <f t="shared" si="278"/>
        <v>48</v>
      </c>
      <c r="Q400" s="22">
        <f t="shared" si="279"/>
        <v>26320.9</v>
      </c>
      <c r="R400" s="22">
        <f t="shared" si="280"/>
        <v>4</v>
      </c>
      <c r="S400" s="85">
        <f t="shared" si="281"/>
        <v>2193.3999999999978</v>
      </c>
      <c r="T400">
        <v>0</v>
      </c>
    </row>
    <row r="401" spans="2:20" ht="48" x14ac:dyDescent="0.25">
      <c r="B401" s="72" t="s">
        <v>23</v>
      </c>
      <c r="C401" s="34" t="s">
        <v>1015</v>
      </c>
      <c r="D401" s="35" t="s">
        <v>1016</v>
      </c>
      <c r="E401" s="35" t="s">
        <v>1017</v>
      </c>
      <c r="F401" s="36" t="s">
        <v>595</v>
      </c>
      <c r="G401" s="37">
        <v>2</v>
      </c>
      <c r="H401" s="22">
        <v>2327.8679999999999</v>
      </c>
      <c r="I401" s="22">
        <f t="shared" si="274"/>
        <v>4655.74</v>
      </c>
      <c r="J401" s="22"/>
      <c r="K401" s="22">
        <f t="shared" si="275"/>
        <v>0</v>
      </c>
      <c r="L401" s="22">
        <v>0</v>
      </c>
      <c r="M401" s="22">
        <f t="shared" si="276"/>
        <v>0</v>
      </c>
      <c r="N401" s="22">
        <v>0</v>
      </c>
      <c r="O401" s="22">
        <f t="shared" si="277"/>
        <v>0</v>
      </c>
      <c r="P401" s="22">
        <f t="shared" si="278"/>
        <v>0</v>
      </c>
      <c r="Q401" s="22">
        <f t="shared" si="279"/>
        <v>0</v>
      </c>
      <c r="R401" s="22">
        <f t="shared" si="280"/>
        <v>2</v>
      </c>
      <c r="S401" s="85">
        <f t="shared" si="281"/>
        <v>4655.74</v>
      </c>
      <c r="T401">
        <v>0</v>
      </c>
    </row>
    <row r="402" spans="2:20" ht="24" x14ac:dyDescent="0.25">
      <c r="B402" s="72" t="s">
        <v>23</v>
      </c>
      <c r="C402" s="34" t="s">
        <v>1018</v>
      </c>
      <c r="D402" s="35" t="s">
        <v>1019</v>
      </c>
      <c r="E402" s="35" t="s">
        <v>1020</v>
      </c>
      <c r="F402" s="36" t="s">
        <v>43</v>
      </c>
      <c r="G402" s="37">
        <v>7</v>
      </c>
      <c r="H402" s="22">
        <v>21144.239999999998</v>
      </c>
      <c r="I402" s="22">
        <f t="shared" si="274"/>
        <v>148009.68</v>
      </c>
      <c r="J402" s="22"/>
      <c r="K402" s="22">
        <f t="shared" si="275"/>
        <v>0</v>
      </c>
      <c r="L402" s="22">
        <v>0</v>
      </c>
      <c r="M402" s="22">
        <f t="shared" si="276"/>
        <v>0</v>
      </c>
      <c r="N402" s="22">
        <v>0</v>
      </c>
      <c r="O402" s="22">
        <f t="shared" si="277"/>
        <v>0</v>
      </c>
      <c r="P402" s="22">
        <f t="shared" si="278"/>
        <v>0</v>
      </c>
      <c r="Q402" s="22">
        <f t="shared" si="279"/>
        <v>0</v>
      </c>
      <c r="R402" s="22">
        <f t="shared" si="280"/>
        <v>7</v>
      </c>
      <c r="S402" s="85">
        <f t="shared" si="281"/>
        <v>148009.68</v>
      </c>
      <c r="T402">
        <v>0</v>
      </c>
    </row>
    <row r="403" spans="2:20" x14ac:dyDescent="0.25">
      <c r="B403" s="73"/>
      <c r="C403" s="38"/>
      <c r="D403" s="39" t="s">
        <v>1021</v>
      </c>
      <c r="E403" s="41" t="s">
        <v>1022</v>
      </c>
      <c r="F403" s="42"/>
      <c r="G403" s="16"/>
      <c r="H403" s="16"/>
      <c r="I403" s="16">
        <f>SUBTOTAL(9,I404:I660)</f>
        <v>4127002.3099999987</v>
      </c>
      <c r="J403" s="17"/>
      <c r="K403" s="16"/>
      <c r="L403" s="17">
        <v>0</v>
      </c>
      <c r="M403" s="16"/>
      <c r="N403" s="17">
        <v>0</v>
      </c>
      <c r="O403" s="16"/>
      <c r="P403" s="16"/>
      <c r="Q403" s="16"/>
      <c r="R403" s="16"/>
      <c r="S403" s="84"/>
      <c r="T403">
        <v>0</v>
      </c>
    </row>
    <row r="404" spans="2:20" x14ac:dyDescent="0.25">
      <c r="B404" s="70"/>
      <c r="C404" s="23"/>
      <c r="D404" s="24" t="s">
        <v>1023</v>
      </c>
      <c r="E404" s="28" t="s">
        <v>1024</v>
      </c>
      <c r="F404" s="29"/>
      <c r="G404" s="27"/>
      <c r="H404" s="27"/>
      <c r="I404" s="33">
        <f>SUBTOTAL(9,I405:I420)</f>
        <v>12998.939999999999</v>
      </c>
      <c r="J404" s="27"/>
      <c r="K404" s="27"/>
      <c r="L404" s="27">
        <v>0</v>
      </c>
      <c r="M404" s="27"/>
      <c r="N404" s="27">
        <v>0</v>
      </c>
      <c r="O404" s="27"/>
      <c r="P404" s="27"/>
      <c r="Q404" s="27"/>
      <c r="R404" s="27"/>
      <c r="S404" s="86"/>
      <c r="T404">
        <v>0</v>
      </c>
    </row>
    <row r="405" spans="2:20" x14ac:dyDescent="0.25">
      <c r="B405" s="70"/>
      <c r="C405" s="23"/>
      <c r="D405" s="24" t="s">
        <v>1025</v>
      </c>
      <c r="E405" s="28" t="s">
        <v>1026</v>
      </c>
      <c r="F405" s="29"/>
      <c r="G405" s="27"/>
      <c r="H405" s="27"/>
      <c r="I405" s="33">
        <f>SUBTOTAL(9,I406:I410)</f>
        <v>2984.49</v>
      </c>
      <c r="J405" s="27"/>
      <c r="K405" s="33">
        <f>SUBTOTAL(9,K406:K410)</f>
        <v>0</v>
      </c>
      <c r="L405" s="27">
        <v>0</v>
      </c>
      <c r="M405" s="33">
        <f>SUBTOTAL(9,M406:M410)</f>
        <v>2666.38</v>
      </c>
      <c r="N405" s="27">
        <v>0</v>
      </c>
      <c r="O405" s="33">
        <f>SUBTOTAL(9,O406:O410)</f>
        <v>0</v>
      </c>
      <c r="P405" s="27"/>
      <c r="Q405" s="33">
        <f>SUBTOTAL(9,Q406:Q410)</f>
        <v>2666.38</v>
      </c>
      <c r="R405" s="27"/>
      <c r="S405" s="87">
        <f>SUBTOTAL(9,S406:S410)</f>
        <v>318.10999999999962</v>
      </c>
      <c r="T405">
        <v>0</v>
      </c>
    </row>
    <row r="406" spans="2:20" x14ac:dyDescent="0.25">
      <c r="B406" s="69" t="s">
        <v>39</v>
      </c>
      <c r="C406" s="18" t="s">
        <v>1027</v>
      </c>
      <c r="D406" s="19" t="s">
        <v>1028</v>
      </c>
      <c r="E406" s="20" t="s">
        <v>1029</v>
      </c>
      <c r="F406" s="21" t="s">
        <v>75</v>
      </c>
      <c r="G406" s="22">
        <v>22.837827852598807</v>
      </c>
      <c r="H406" s="22">
        <v>110.9758781070589</v>
      </c>
      <c r="I406" s="22">
        <f t="shared" ref="I406:I410" si="282">ROUND(G406*H406,2)</f>
        <v>2534.4499999999998</v>
      </c>
      <c r="J406" s="22"/>
      <c r="K406" s="22">
        <f t="shared" ref="K406:K410" si="283">ROUND($H406*J406,2)</f>
        <v>0</v>
      </c>
      <c r="L406" s="22">
        <v>22.44</v>
      </c>
      <c r="M406" s="22">
        <f t="shared" ref="M406:M410" si="284">ROUND($H406*L406,2)</f>
        <v>2490.3000000000002</v>
      </c>
      <c r="N406" s="22"/>
      <c r="O406" s="22">
        <f t="shared" ref="O406:O410" si="285">ROUND($H406*N406,2)</f>
        <v>0</v>
      </c>
      <c r="P406" s="22">
        <f t="shared" ref="P406:P410" si="286">J406+L406+N406</f>
        <v>22.44</v>
      </c>
      <c r="Q406" s="22">
        <f t="shared" ref="Q406:Q410" si="287">+M406+K406+O406</f>
        <v>2490.3000000000002</v>
      </c>
      <c r="R406" s="22">
        <f t="shared" ref="R406:R410" si="288">G406-P406</f>
        <v>0.39782785259880526</v>
      </c>
      <c r="S406" s="85">
        <f t="shared" ref="S406:S410" si="289">I406-Q406</f>
        <v>44.149999999999636</v>
      </c>
      <c r="T406">
        <v>0</v>
      </c>
    </row>
    <row r="407" spans="2:20" x14ac:dyDescent="0.25">
      <c r="B407" s="69" t="s">
        <v>39</v>
      </c>
      <c r="C407" s="18" t="s">
        <v>1030</v>
      </c>
      <c r="D407" s="19" t="s">
        <v>1031</v>
      </c>
      <c r="E407" s="20" t="s">
        <v>1032</v>
      </c>
      <c r="F407" s="21" t="s">
        <v>43</v>
      </c>
      <c r="G407" s="22">
        <v>1</v>
      </c>
      <c r="H407" s="22">
        <v>57.120000000000005</v>
      </c>
      <c r="I407" s="22">
        <f t="shared" si="282"/>
        <v>57.12</v>
      </c>
      <c r="J407" s="22"/>
      <c r="K407" s="22">
        <f t="shared" si="283"/>
        <v>0</v>
      </c>
      <c r="L407" s="22">
        <v>1</v>
      </c>
      <c r="M407" s="22">
        <f t="shared" si="284"/>
        <v>57.12</v>
      </c>
      <c r="N407" s="22"/>
      <c r="O407" s="22">
        <f t="shared" si="285"/>
        <v>0</v>
      </c>
      <c r="P407" s="22">
        <f t="shared" si="286"/>
        <v>1</v>
      </c>
      <c r="Q407" s="22">
        <f t="shared" si="287"/>
        <v>57.12</v>
      </c>
      <c r="R407" s="22">
        <f t="shared" si="288"/>
        <v>0</v>
      </c>
      <c r="S407" s="85">
        <f t="shared" si="289"/>
        <v>0</v>
      </c>
      <c r="T407">
        <v>0</v>
      </c>
    </row>
    <row r="408" spans="2:20" x14ac:dyDescent="0.25">
      <c r="B408" s="69" t="s">
        <v>39</v>
      </c>
      <c r="C408" s="18" t="s">
        <v>1033</v>
      </c>
      <c r="D408" s="19" t="s">
        <v>1034</v>
      </c>
      <c r="E408" s="20" t="s">
        <v>1035</v>
      </c>
      <c r="F408" s="21" t="s">
        <v>43</v>
      </c>
      <c r="G408" s="22">
        <v>1</v>
      </c>
      <c r="H408" s="22">
        <v>118.95599999999999</v>
      </c>
      <c r="I408" s="22">
        <f t="shared" si="282"/>
        <v>118.96</v>
      </c>
      <c r="J408" s="22"/>
      <c r="K408" s="22">
        <f t="shared" si="283"/>
        <v>0</v>
      </c>
      <c r="L408" s="22">
        <v>1</v>
      </c>
      <c r="M408" s="22">
        <f t="shared" si="284"/>
        <v>118.96</v>
      </c>
      <c r="N408" s="22"/>
      <c r="O408" s="22">
        <f t="shared" si="285"/>
        <v>0</v>
      </c>
      <c r="P408" s="22">
        <f t="shared" si="286"/>
        <v>1</v>
      </c>
      <c r="Q408" s="22">
        <f t="shared" si="287"/>
        <v>118.96</v>
      </c>
      <c r="R408" s="22">
        <f t="shared" si="288"/>
        <v>0</v>
      </c>
      <c r="S408" s="85">
        <f t="shared" si="289"/>
        <v>0</v>
      </c>
      <c r="T408">
        <v>0</v>
      </c>
    </row>
    <row r="409" spans="2:20" x14ac:dyDescent="0.25">
      <c r="B409" s="69" t="s">
        <v>39</v>
      </c>
      <c r="C409" s="18" t="s">
        <v>1036</v>
      </c>
      <c r="D409" s="19" t="s">
        <v>1037</v>
      </c>
      <c r="E409" s="20" t="s">
        <v>1038</v>
      </c>
      <c r="F409" s="21" t="s">
        <v>47</v>
      </c>
      <c r="G409" s="22">
        <v>0.60099546980523177</v>
      </c>
      <c r="H409" s="22">
        <v>367.57015834344145</v>
      </c>
      <c r="I409" s="22">
        <f t="shared" si="282"/>
        <v>220.91</v>
      </c>
      <c r="J409" s="22"/>
      <c r="K409" s="22">
        <f t="shared" si="283"/>
        <v>0</v>
      </c>
      <c r="L409" s="22"/>
      <c r="M409" s="22">
        <f t="shared" si="284"/>
        <v>0</v>
      </c>
      <c r="N409" s="22"/>
      <c r="O409" s="22">
        <f t="shared" si="285"/>
        <v>0</v>
      </c>
      <c r="P409" s="22">
        <f t="shared" si="286"/>
        <v>0</v>
      </c>
      <c r="Q409" s="22">
        <f t="shared" si="287"/>
        <v>0</v>
      </c>
      <c r="R409" s="22">
        <f t="shared" si="288"/>
        <v>0.60099546980523177</v>
      </c>
      <c r="S409" s="85">
        <f t="shared" si="289"/>
        <v>220.91</v>
      </c>
      <c r="T409">
        <v>0</v>
      </c>
    </row>
    <row r="410" spans="2:20" x14ac:dyDescent="0.25">
      <c r="B410" s="72" t="s">
        <v>134</v>
      </c>
      <c r="C410" s="18" t="s">
        <v>1039</v>
      </c>
      <c r="D410" s="19" t="s">
        <v>1040</v>
      </c>
      <c r="E410" s="20" t="s">
        <v>111</v>
      </c>
      <c r="F410" s="21" t="s">
        <v>595</v>
      </c>
      <c r="G410" s="22">
        <v>1</v>
      </c>
      <c r="H410" s="22">
        <v>53.052</v>
      </c>
      <c r="I410" s="22">
        <f t="shared" si="282"/>
        <v>53.05</v>
      </c>
      <c r="J410" s="22"/>
      <c r="K410" s="22">
        <f t="shared" si="283"/>
        <v>0</v>
      </c>
      <c r="L410" s="22"/>
      <c r="M410" s="22">
        <f t="shared" si="284"/>
        <v>0</v>
      </c>
      <c r="N410" s="22"/>
      <c r="O410" s="22">
        <f t="shared" si="285"/>
        <v>0</v>
      </c>
      <c r="P410" s="22">
        <f t="shared" si="286"/>
        <v>0</v>
      </c>
      <c r="Q410" s="22">
        <f t="shared" si="287"/>
        <v>0</v>
      </c>
      <c r="R410" s="22">
        <f t="shared" si="288"/>
        <v>1</v>
      </c>
      <c r="S410" s="85">
        <f t="shared" si="289"/>
        <v>53.05</v>
      </c>
      <c r="T410">
        <v>0</v>
      </c>
    </row>
    <row r="411" spans="2:20" x14ac:dyDescent="0.25">
      <c r="B411" s="70"/>
      <c r="C411" s="23"/>
      <c r="D411" s="24" t="s">
        <v>1041</v>
      </c>
      <c r="E411" s="28" t="s">
        <v>1042</v>
      </c>
      <c r="F411" s="29"/>
      <c r="G411" s="46"/>
      <c r="H411" s="27"/>
      <c r="I411" s="33">
        <f>SUBTOTAL(9,I412)</f>
        <v>2763.29</v>
      </c>
      <c r="J411" s="27"/>
      <c r="K411" s="33">
        <f>SUBTOTAL(9,K412)</f>
        <v>0</v>
      </c>
      <c r="L411" s="27"/>
      <c r="M411" s="33">
        <f>SUBTOTAL(9,M412)</f>
        <v>0</v>
      </c>
      <c r="N411" s="27"/>
      <c r="O411" s="33">
        <f>SUBTOTAL(9,O412)</f>
        <v>2763.29</v>
      </c>
      <c r="P411" s="27"/>
      <c r="Q411" s="33">
        <f>SUBTOTAL(9,Q412)</f>
        <v>2763.29</v>
      </c>
      <c r="R411" s="27"/>
      <c r="S411" s="87">
        <f>SUBTOTAL(9,S412)</f>
        <v>0</v>
      </c>
      <c r="T411">
        <v>0</v>
      </c>
    </row>
    <row r="412" spans="2:20" x14ac:dyDescent="0.25">
      <c r="B412" s="69" t="s">
        <v>39</v>
      </c>
      <c r="C412" s="18" t="s">
        <v>1043</v>
      </c>
      <c r="D412" s="19" t="s">
        <v>1044</v>
      </c>
      <c r="E412" s="20" t="s">
        <v>1045</v>
      </c>
      <c r="F412" s="21" t="s">
        <v>75</v>
      </c>
      <c r="G412" s="22">
        <v>68.51348355779642</v>
      </c>
      <c r="H412" s="22">
        <v>40.332031835294913</v>
      </c>
      <c r="I412" s="22">
        <f>ROUND(G412*H412,2)</f>
        <v>2763.29</v>
      </c>
      <c r="J412" s="22"/>
      <c r="K412" s="22">
        <f>ROUND($H412*J412,2)</f>
        <v>0</v>
      </c>
      <c r="L412" s="22"/>
      <c r="M412" s="22">
        <f>ROUND($H412*L412,2)</f>
        <v>0</v>
      </c>
      <c r="N412" s="22">
        <v>68.51348355779642</v>
      </c>
      <c r="O412" s="22">
        <f>ROUND($H412*N412,2)</f>
        <v>2763.29</v>
      </c>
      <c r="P412" s="22">
        <f>J412+L412+N412</f>
        <v>68.51348355779642</v>
      </c>
      <c r="Q412" s="22">
        <f>+M412+K412+O412</f>
        <v>2763.29</v>
      </c>
      <c r="R412" s="22">
        <f>G412-P412</f>
        <v>0</v>
      </c>
      <c r="S412" s="85">
        <f>I412-Q412</f>
        <v>0</v>
      </c>
      <c r="T412">
        <v>0</v>
      </c>
    </row>
    <row r="413" spans="2:20" x14ac:dyDescent="0.25">
      <c r="B413" s="70"/>
      <c r="C413" s="23"/>
      <c r="D413" s="24" t="s">
        <v>1046</v>
      </c>
      <c r="E413" s="28" t="s">
        <v>968</v>
      </c>
      <c r="F413" s="29"/>
      <c r="G413" s="46"/>
      <c r="H413" s="27"/>
      <c r="I413" s="33">
        <f>SUBTOTAL(9,I414:I420)</f>
        <v>7251.1600000000008</v>
      </c>
      <c r="J413" s="27"/>
      <c r="K413" s="27"/>
      <c r="L413" s="27"/>
      <c r="M413" s="27"/>
      <c r="N413" s="27"/>
      <c r="O413" s="27"/>
      <c r="P413" s="27"/>
      <c r="Q413" s="27"/>
      <c r="R413" s="27"/>
      <c r="S413" s="86"/>
      <c r="T413">
        <v>0</v>
      </c>
    </row>
    <row r="414" spans="2:20" x14ac:dyDescent="0.25">
      <c r="B414" s="70"/>
      <c r="C414" s="23"/>
      <c r="D414" s="24" t="s">
        <v>1047</v>
      </c>
      <c r="E414" s="28" t="s">
        <v>1048</v>
      </c>
      <c r="F414" s="29"/>
      <c r="G414" s="46"/>
      <c r="H414" s="27"/>
      <c r="I414" s="33">
        <f>SUBTOTAL(9,I415:I417)</f>
        <v>4068.2400000000002</v>
      </c>
      <c r="J414" s="27"/>
      <c r="K414" s="33">
        <f>SUBTOTAL(9,K415:K417)</f>
        <v>0</v>
      </c>
      <c r="L414" s="27"/>
      <c r="M414" s="33">
        <f>SUBTOTAL(9,M415:M417)</f>
        <v>0</v>
      </c>
      <c r="N414" s="27"/>
      <c r="O414" s="33">
        <f>SUBTOTAL(9,O415:O417)</f>
        <v>0</v>
      </c>
      <c r="P414" s="27"/>
      <c r="Q414" s="33">
        <f>SUBTOTAL(9,Q415:Q417)</f>
        <v>0</v>
      </c>
      <c r="R414" s="27"/>
      <c r="S414" s="87">
        <f>SUBTOTAL(9,S415:S417)</f>
        <v>4068.2400000000002</v>
      </c>
      <c r="T414">
        <v>0</v>
      </c>
    </row>
    <row r="415" spans="2:20" ht="24" x14ac:dyDescent="0.25">
      <c r="B415" s="69" t="s">
        <v>39</v>
      </c>
      <c r="C415" s="18" t="s">
        <v>1049</v>
      </c>
      <c r="D415" s="19" t="s">
        <v>1050</v>
      </c>
      <c r="E415" s="20" t="s">
        <v>1051</v>
      </c>
      <c r="F415" s="21" t="s">
        <v>43</v>
      </c>
      <c r="G415" s="22">
        <v>1</v>
      </c>
      <c r="H415" s="22">
        <v>3145.5840000000003</v>
      </c>
      <c r="I415" s="22">
        <f t="shared" ref="I415:I417" si="290">ROUND(G415*H415,2)</f>
        <v>3145.58</v>
      </c>
      <c r="J415" s="22"/>
      <c r="K415" s="22">
        <f t="shared" ref="K415:K417" si="291">ROUND($H415*J415,2)</f>
        <v>0</v>
      </c>
      <c r="L415" s="22"/>
      <c r="M415" s="22">
        <f t="shared" ref="M415:M417" si="292">ROUND($H415*L415,2)</f>
        <v>0</v>
      </c>
      <c r="N415" s="22"/>
      <c r="O415" s="22">
        <f t="shared" ref="O415:O417" si="293">ROUND($H415*N415,2)</f>
        <v>0</v>
      </c>
      <c r="P415" s="22">
        <f t="shared" ref="P415:P417" si="294">J415+L415+N415</f>
        <v>0</v>
      </c>
      <c r="Q415" s="22">
        <f t="shared" ref="Q415:Q417" si="295">+M415+K415+O415</f>
        <v>0</v>
      </c>
      <c r="R415" s="22">
        <f t="shared" ref="R415:R417" si="296">G415-P415</f>
        <v>1</v>
      </c>
      <c r="S415" s="85">
        <f t="shared" ref="S415:S417" si="297">I415-Q415</f>
        <v>3145.58</v>
      </c>
      <c r="T415">
        <v>0</v>
      </c>
    </row>
    <row r="416" spans="2:20" ht="24" x14ac:dyDescent="0.25">
      <c r="B416" s="69" t="s">
        <v>39</v>
      </c>
      <c r="C416" s="18" t="s">
        <v>1052</v>
      </c>
      <c r="D416" s="19" t="s">
        <v>1053</v>
      </c>
      <c r="E416" s="20" t="s">
        <v>1054</v>
      </c>
      <c r="F416" s="21" t="s">
        <v>43</v>
      </c>
      <c r="G416" s="22">
        <v>4</v>
      </c>
      <c r="H416" s="22">
        <v>138.084</v>
      </c>
      <c r="I416" s="22">
        <f t="shared" si="290"/>
        <v>552.34</v>
      </c>
      <c r="J416" s="22"/>
      <c r="K416" s="22">
        <f t="shared" si="291"/>
        <v>0</v>
      </c>
      <c r="L416" s="22"/>
      <c r="M416" s="22">
        <f t="shared" si="292"/>
        <v>0</v>
      </c>
      <c r="N416" s="22"/>
      <c r="O416" s="22">
        <f t="shared" si="293"/>
        <v>0</v>
      </c>
      <c r="P416" s="22">
        <f t="shared" si="294"/>
        <v>0</v>
      </c>
      <c r="Q416" s="22">
        <f t="shared" si="295"/>
        <v>0</v>
      </c>
      <c r="R416" s="22">
        <f t="shared" si="296"/>
        <v>4</v>
      </c>
      <c r="S416" s="85">
        <f t="shared" si="297"/>
        <v>552.34</v>
      </c>
      <c r="T416">
        <v>0</v>
      </c>
    </row>
    <row r="417" spans="2:20" ht="24" x14ac:dyDescent="0.25">
      <c r="B417" s="69" t="s">
        <v>39</v>
      </c>
      <c r="C417" s="18" t="s">
        <v>1055</v>
      </c>
      <c r="D417" s="19" t="s">
        <v>1056</v>
      </c>
      <c r="E417" s="20" t="s">
        <v>1057</v>
      </c>
      <c r="F417" s="21" t="s">
        <v>43</v>
      </c>
      <c r="G417" s="22">
        <v>1</v>
      </c>
      <c r="H417" s="22">
        <v>370.32000000000005</v>
      </c>
      <c r="I417" s="22">
        <f t="shared" si="290"/>
        <v>370.32</v>
      </c>
      <c r="J417" s="22"/>
      <c r="K417" s="22">
        <f t="shared" si="291"/>
        <v>0</v>
      </c>
      <c r="L417" s="22"/>
      <c r="M417" s="22">
        <f t="shared" si="292"/>
        <v>0</v>
      </c>
      <c r="N417" s="22"/>
      <c r="O417" s="22">
        <f t="shared" si="293"/>
        <v>0</v>
      </c>
      <c r="P417" s="22">
        <f t="shared" si="294"/>
        <v>0</v>
      </c>
      <c r="Q417" s="22">
        <f t="shared" si="295"/>
        <v>0</v>
      </c>
      <c r="R417" s="22">
        <f t="shared" si="296"/>
        <v>1</v>
      </c>
      <c r="S417" s="85">
        <f t="shared" si="297"/>
        <v>370.32</v>
      </c>
      <c r="T417">
        <v>0</v>
      </c>
    </row>
    <row r="418" spans="2:20" x14ac:dyDescent="0.25">
      <c r="B418" s="70"/>
      <c r="C418" s="23"/>
      <c r="D418" s="24" t="s">
        <v>1058</v>
      </c>
      <c r="E418" s="28" t="s">
        <v>1059</v>
      </c>
      <c r="F418" s="29"/>
      <c r="G418" s="46"/>
      <c r="H418" s="27"/>
      <c r="I418" s="27">
        <f>SUBTOTAL(9,I419:I420)</f>
        <v>3182.92</v>
      </c>
      <c r="J418" s="27"/>
      <c r="K418" s="33">
        <f>SUBTOTAL(9,K419:K420)</f>
        <v>0</v>
      </c>
      <c r="L418" s="27"/>
      <c r="M418" s="33">
        <f>SUBTOTAL(9,M419:M420)</f>
        <v>0</v>
      </c>
      <c r="N418" s="27"/>
      <c r="O418" s="33">
        <f>SUBTOTAL(9,O419:O420)</f>
        <v>0</v>
      </c>
      <c r="P418" s="27"/>
      <c r="Q418" s="33">
        <f>SUBTOTAL(9,Q419:Q420)</f>
        <v>0</v>
      </c>
      <c r="R418" s="27"/>
      <c r="S418" s="87">
        <f>SUBTOTAL(9,S419:S420)</f>
        <v>3182.92</v>
      </c>
      <c r="T418">
        <v>0</v>
      </c>
    </row>
    <row r="419" spans="2:20" ht="24" x14ac:dyDescent="0.25">
      <c r="B419" s="69" t="s">
        <v>39</v>
      </c>
      <c r="C419" s="18" t="s">
        <v>1060</v>
      </c>
      <c r="D419" s="19" t="s">
        <v>1061</v>
      </c>
      <c r="E419" s="20" t="s">
        <v>1062</v>
      </c>
      <c r="F419" s="21" t="s">
        <v>43</v>
      </c>
      <c r="G419" s="22">
        <v>4</v>
      </c>
      <c r="H419" s="22">
        <v>298.11599999999999</v>
      </c>
      <c r="I419" s="22">
        <f t="shared" ref="I419:I420" si="298">ROUND(G419*H419,2)</f>
        <v>1192.46</v>
      </c>
      <c r="J419" s="22"/>
      <c r="K419" s="22">
        <f t="shared" ref="K419:K420" si="299">ROUND($H419*J419,2)</f>
        <v>0</v>
      </c>
      <c r="L419" s="22"/>
      <c r="M419" s="22">
        <f t="shared" ref="M419:M420" si="300">ROUND($H419*L419,2)</f>
        <v>0</v>
      </c>
      <c r="N419" s="22"/>
      <c r="O419" s="22">
        <f t="shared" ref="O419:O420" si="301">ROUND($H419*N419,2)</f>
        <v>0</v>
      </c>
      <c r="P419" s="22">
        <f t="shared" ref="P419:P420" si="302">J419+L419+N419</f>
        <v>0</v>
      </c>
      <c r="Q419" s="22">
        <f t="shared" ref="Q419:Q420" si="303">+M419+K419+O419</f>
        <v>0</v>
      </c>
      <c r="R419" s="22">
        <f t="shared" ref="R419:R420" si="304">G419-P419</f>
        <v>4</v>
      </c>
      <c r="S419" s="85">
        <f t="shared" ref="S419:S420" si="305">I419-Q419</f>
        <v>1192.46</v>
      </c>
      <c r="T419">
        <v>0</v>
      </c>
    </row>
    <row r="420" spans="2:20" ht="24" x14ac:dyDescent="0.25">
      <c r="B420" s="69" t="s">
        <v>39</v>
      </c>
      <c r="C420" s="18" t="s">
        <v>1063</v>
      </c>
      <c r="D420" s="19" t="s">
        <v>1064</v>
      </c>
      <c r="E420" s="20" t="s">
        <v>1065</v>
      </c>
      <c r="F420" s="21" t="s">
        <v>43</v>
      </c>
      <c r="G420" s="22">
        <v>16</v>
      </c>
      <c r="H420" s="22">
        <v>124.404</v>
      </c>
      <c r="I420" s="22">
        <f t="shared" si="298"/>
        <v>1990.46</v>
      </c>
      <c r="J420" s="22"/>
      <c r="K420" s="22">
        <f t="shared" si="299"/>
        <v>0</v>
      </c>
      <c r="L420" s="22"/>
      <c r="M420" s="22">
        <f t="shared" si="300"/>
        <v>0</v>
      </c>
      <c r="N420" s="22"/>
      <c r="O420" s="22">
        <f t="shared" si="301"/>
        <v>0</v>
      </c>
      <c r="P420" s="22">
        <f t="shared" si="302"/>
        <v>0</v>
      </c>
      <c r="Q420" s="22">
        <f t="shared" si="303"/>
        <v>0</v>
      </c>
      <c r="R420" s="22">
        <f t="shared" si="304"/>
        <v>16</v>
      </c>
      <c r="S420" s="85">
        <f t="shared" si="305"/>
        <v>1990.46</v>
      </c>
      <c r="T420">
        <v>0</v>
      </c>
    </row>
    <row r="421" spans="2:20" x14ac:dyDescent="0.25">
      <c r="B421" s="70"/>
      <c r="C421" s="23"/>
      <c r="D421" s="24" t="s">
        <v>1066</v>
      </c>
      <c r="E421" s="28" t="s">
        <v>1067</v>
      </c>
      <c r="F421" s="29"/>
      <c r="G421" s="46"/>
      <c r="H421" s="27"/>
      <c r="I421" s="27">
        <f>SUBTOTAL(9,I422:I429)</f>
        <v>9450.74</v>
      </c>
      <c r="J421" s="27"/>
      <c r="K421" s="27"/>
      <c r="L421" s="27"/>
      <c r="M421" s="27"/>
      <c r="N421" s="27"/>
      <c r="O421" s="27"/>
      <c r="P421" s="27"/>
      <c r="Q421" s="27"/>
      <c r="R421" s="27"/>
      <c r="S421" s="86"/>
      <c r="T421">
        <v>0</v>
      </c>
    </row>
    <row r="422" spans="2:20" x14ac:dyDescent="0.25">
      <c r="B422" s="70"/>
      <c r="C422" s="23"/>
      <c r="D422" s="24" t="s">
        <v>1068</v>
      </c>
      <c r="E422" s="28" t="s">
        <v>1026</v>
      </c>
      <c r="F422" s="29"/>
      <c r="G422" s="46"/>
      <c r="H422" s="27"/>
      <c r="I422" s="27">
        <f>SUBTOTAL(9,I423:I427)</f>
        <v>4202.84</v>
      </c>
      <c r="J422" s="27"/>
      <c r="K422" s="33">
        <f>SUBTOTAL(9,K423:K427)</f>
        <v>0</v>
      </c>
      <c r="L422" s="27"/>
      <c r="M422" s="33">
        <f>SUBTOTAL(9,M423:M427)</f>
        <v>3796.33</v>
      </c>
      <c r="N422" s="27"/>
      <c r="O422" s="33">
        <f>SUBTOTAL(9,O423:O427)</f>
        <v>0</v>
      </c>
      <c r="P422" s="27"/>
      <c r="Q422" s="33">
        <f>SUBTOTAL(9,Q423:Q427)</f>
        <v>3796.33</v>
      </c>
      <c r="R422" s="27"/>
      <c r="S422" s="87">
        <f>SUBTOTAL(9,S423:S427)</f>
        <v>406.51</v>
      </c>
      <c r="T422">
        <v>0</v>
      </c>
    </row>
    <row r="423" spans="2:20" x14ac:dyDescent="0.25">
      <c r="B423" s="69" t="s">
        <v>39</v>
      </c>
      <c r="C423" s="18" t="s">
        <v>1027</v>
      </c>
      <c r="D423" s="19" t="s">
        <v>1069</v>
      </c>
      <c r="E423" s="44" t="s">
        <v>1070</v>
      </c>
      <c r="F423" s="45" t="s">
        <v>75</v>
      </c>
      <c r="G423" s="22">
        <v>29.448778020456359</v>
      </c>
      <c r="H423" s="22">
        <v>110.9758781070589</v>
      </c>
      <c r="I423" s="22">
        <f t="shared" ref="I423:I427" si="306">ROUND(G423*H423,2)</f>
        <v>3268.1</v>
      </c>
      <c r="J423" s="22"/>
      <c r="K423" s="22">
        <f t="shared" ref="K423:K427" si="307">ROUND($H423*J423,2)</f>
        <v>0</v>
      </c>
      <c r="L423" s="22">
        <v>29.448778020456359</v>
      </c>
      <c r="M423" s="22">
        <f t="shared" ref="M423:M427" si="308">ROUND($H423*L423,2)</f>
        <v>3268.1</v>
      </c>
      <c r="N423" s="22"/>
      <c r="O423" s="22">
        <f t="shared" ref="O423:O427" si="309">ROUND($H423*N423,2)</f>
        <v>0</v>
      </c>
      <c r="P423" s="22">
        <f t="shared" ref="P423:P427" si="310">J423+L423+N423</f>
        <v>29.448778020456359</v>
      </c>
      <c r="Q423" s="22">
        <f t="shared" ref="Q423:Q427" si="311">+M423+K423+O423</f>
        <v>3268.1</v>
      </c>
      <c r="R423" s="22">
        <f t="shared" ref="R423:R427" si="312">G423-P423</f>
        <v>0</v>
      </c>
      <c r="S423" s="85">
        <f t="shared" ref="S423:S427" si="313">I423-Q423</f>
        <v>0</v>
      </c>
      <c r="T423">
        <v>0</v>
      </c>
    </row>
    <row r="424" spans="2:20" x14ac:dyDescent="0.25">
      <c r="B424" s="69" t="s">
        <v>39</v>
      </c>
      <c r="C424" s="18" t="s">
        <v>1030</v>
      </c>
      <c r="D424" s="19" t="s">
        <v>1071</v>
      </c>
      <c r="E424" s="20" t="s">
        <v>1032</v>
      </c>
      <c r="F424" s="21" t="s">
        <v>43</v>
      </c>
      <c r="G424" s="22">
        <v>3</v>
      </c>
      <c r="H424" s="22">
        <v>57.120000000000005</v>
      </c>
      <c r="I424" s="22">
        <f t="shared" si="306"/>
        <v>171.36</v>
      </c>
      <c r="J424" s="22"/>
      <c r="K424" s="22">
        <f t="shared" si="307"/>
        <v>0</v>
      </c>
      <c r="L424" s="22">
        <v>3</v>
      </c>
      <c r="M424" s="22">
        <f t="shared" si="308"/>
        <v>171.36</v>
      </c>
      <c r="N424" s="22"/>
      <c r="O424" s="22">
        <f t="shared" si="309"/>
        <v>0</v>
      </c>
      <c r="P424" s="22">
        <f t="shared" si="310"/>
        <v>3</v>
      </c>
      <c r="Q424" s="22">
        <f t="shared" si="311"/>
        <v>171.36</v>
      </c>
      <c r="R424" s="22">
        <f t="shared" si="312"/>
        <v>0</v>
      </c>
      <c r="S424" s="85">
        <f t="shared" si="313"/>
        <v>0</v>
      </c>
      <c r="T424">
        <v>0</v>
      </c>
    </row>
    <row r="425" spans="2:20" x14ac:dyDescent="0.25">
      <c r="B425" s="69" t="s">
        <v>39</v>
      </c>
      <c r="C425" s="18" t="s">
        <v>1033</v>
      </c>
      <c r="D425" s="19" t="s">
        <v>1072</v>
      </c>
      <c r="E425" s="20" t="s">
        <v>1035</v>
      </c>
      <c r="F425" s="21" t="s">
        <v>43</v>
      </c>
      <c r="G425" s="22">
        <v>3</v>
      </c>
      <c r="H425" s="22">
        <v>118.956</v>
      </c>
      <c r="I425" s="22">
        <f t="shared" si="306"/>
        <v>356.87</v>
      </c>
      <c r="J425" s="22"/>
      <c r="K425" s="22">
        <f t="shared" si="307"/>
        <v>0</v>
      </c>
      <c r="L425" s="22">
        <v>3</v>
      </c>
      <c r="M425" s="22">
        <f t="shared" si="308"/>
        <v>356.87</v>
      </c>
      <c r="N425" s="22"/>
      <c r="O425" s="22">
        <f t="shared" si="309"/>
        <v>0</v>
      </c>
      <c r="P425" s="22">
        <f t="shared" si="310"/>
        <v>3</v>
      </c>
      <c r="Q425" s="22">
        <f t="shared" si="311"/>
        <v>356.87</v>
      </c>
      <c r="R425" s="22">
        <f t="shared" si="312"/>
        <v>0</v>
      </c>
      <c r="S425" s="85">
        <f t="shared" si="313"/>
        <v>0</v>
      </c>
      <c r="T425">
        <v>0</v>
      </c>
    </row>
    <row r="426" spans="2:20" x14ac:dyDescent="0.25">
      <c r="B426" s="69" t="s">
        <v>39</v>
      </c>
      <c r="C426" s="18" t="s">
        <v>1036</v>
      </c>
      <c r="D426" s="19" t="s">
        <v>1073</v>
      </c>
      <c r="E426" s="20" t="s">
        <v>1038</v>
      </c>
      <c r="F426" s="21" t="s">
        <v>47</v>
      </c>
      <c r="G426" s="22">
        <v>0.96159275168837088</v>
      </c>
      <c r="H426" s="22">
        <v>367.57764592067969</v>
      </c>
      <c r="I426" s="22">
        <f t="shared" si="306"/>
        <v>353.46</v>
      </c>
      <c r="J426" s="22"/>
      <c r="K426" s="22">
        <f t="shared" si="307"/>
        <v>0</v>
      </c>
      <c r="L426" s="22"/>
      <c r="M426" s="22">
        <f t="shared" si="308"/>
        <v>0</v>
      </c>
      <c r="N426" s="22"/>
      <c r="O426" s="22">
        <f t="shared" si="309"/>
        <v>0</v>
      </c>
      <c r="P426" s="22">
        <f t="shared" si="310"/>
        <v>0</v>
      </c>
      <c r="Q426" s="22">
        <f t="shared" si="311"/>
        <v>0</v>
      </c>
      <c r="R426" s="22">
        <f t="shared" si="312"/>
        <v>0.96159275168837088</v>
      </c>
      <c r="S426" s="85">
        <f t="shared" si="313"/>
        <v>353.46</v>
      </c>
      <c r="T426">
        <v>0</v>
      </c>
    </row>
    <row r="427" spans="2:20" x14ac:dyDescent="0.25">
      <c r="B427" s="72" t="s">
        <v>134</v>
      </c>
      <c r="C427" s="18" t="s">
        <v>1039</v>
      </c>
      <c r="D427" s="19" t="s">
        <v>1074</v>
      </c>
      <c r="E427" s="20" t="s">
        <v>111</v>
      </c>
      <c r="F427" s="21" t="s">
        <v>595</v>
      </c>
      <c r="G427" s="22">
        <v>1</v>
      </c>
      <c r="H427" s="22">
        <v>53.052</v>
      </c>
      <c r="I427" s="22">
        <f t="shared" si="306"/>
        <v>53.05</v>
      </c>
      <c r="J427" s="22"/>
      <c r="K427" s="22">
        <f t="shared" si="307"/>
        <v>0</v>
      </c>
      <c r="L427" s="22"/>
      <c r="M427" s="22">
        <f t="shared" si="308"/>
        <v>0</v>
      </c>
      <c r="N427" s="22"/>
      <c r="O427" s="22">
        <f t="shared" si="309"/>
        <v>0</v>
      </c>
      <c r="P427" s="22">
        <f t="shared" si="310"/>
        <v>0</v>
      </c>
      <c r="Q427" s="22">
        <f t="shared" si="311"/>
        <v>0</v>
      </c>
      <c r="R427" s="22">
        <f t="shared" si="312"/>
        <v>1</v>
      </c>
      <c r="S427" s="85">
        <f t="shared" si="313"/>
        <v>53.05</v>
      </c>
      <c r="T427">
        <v>0</v>
      </c>
    </row>
    <row r="428" spans="2:20" x14ac:dyDescent="0.25">
      <c r="B428" s="70"/>
      <c r="C428" s="23"/>
      <c r="D428" s="24" t="s">
        <v>1075</v>
      </c>
      <c r="E428" s="28" t="s">
        <v>1042</v>
      </c>
      <c r="F428" s="29"/>
      <c r="G428" s="46"/>
      <c r="H428" s="27"/>
      <c r="I428" s="27">
        <f>SUBTOTAL(9,I429:I429)</f>
        <v>5247.9</v>
      </c>
      <c r="J428" s="27"/>
      <c r="K428" s="33">
        <f>SUBTOTAL(9,K429)</f>
        <v>0</v>
      </c>
      <c r="L428" s="27"/>
      <c r="M428" s="33">
        <f>SUBTOTAL(9,M429)</f>
        <v>0</v>
      </c>
      <c r="N428" s="27"/>
      <c r="O428" s="33">
        <f>SUBTOTAL(9,O429)</f>
        <v>0</v>
      </c>
      <c r="P428" s="27"/>
      <c r="Q428" s="33">
        <f>SUBTOTAL(9,Q429)</f>
        <v>0</v>
      </c>
      <c r="R428" s="27"/>
      <c r="S428" s="87">
        <f>SUBTOTAL(9,S429)</f>
        <v>5247.9</v>
      </c>
      <c r="T428">
        <v>0</v>
      </c>
    </row>
    <row r="429" spans="2:20" x14ac:dyDescent="0.25">
      <c r="B429" s="69" t="s">
        <v>39</v>
      </c>
      <c r="C429" s="18" t="s">
        <v>1076</v>
      </c>
      <c r="D429" s="19" t="s">
        <v>1077</v>
      </c>
      <c r="E429" s="20" t="s">
        <v>1078</v>
      </c>
      <c r="F429" s="21" t="s">
        <v>75</v>
      </c>
      <c r="G429" s="22">
        <v>69.715474497406888</v>
      </c>
      <c r="H429" s="22">
        <v>75.275970476184582</v>
      </c>
      <c r="I429" s="22">
        <f>ROUND(G429*H429,2)</f>
        <v>5247.9</v>
      </c>
      <c r="J429" s="22"/>
      <c r="K429" s="22">
        <f>ROUND($H429*J429,2)</f>
        <v>0</v>
      </c>
      <c r="L429" s="22"/>
      <c r="M429" s="22">
        <f>ROUND($H429*L429,2)</f>
        <v>0</v>
      </c>
      <c r="N429" s="22"/>
      <c r="O429" s="22">
        <f>ROUND($H429*N429,2)</f>
        <v>0</v>
      </c>
      <c r="P429" s="22">
        <f>J429+L429+N429</f>
        <v>0</v>
      </c>
      <c r="Q429" s="22">
        <f>+M429+K429+O429</f>
        <v>0</v>
      </c>
      <c r="R429" s="22">
        <f>G429-P429</f>
        <v>69.715474497406888</v>
      </c>
      <c r="S429" s="85">
        <f>I429-Q429</f>
        <v>5247.9</v>
      </c>
      <c r="T429">
        <v>0</v>
      </c>
    </row>
    <row r="430" spans="2:20" x14ac:dyDescent="0.25">
      <c r="B430" s="70"/>
      <c r="C430" s="23"/>
      <c r="D430" s="24" t="s">
        <v>1079</v>
      </c>
      <c r="E430" s="25" t="s">
        <v>1080</v>
      </c>
      <c r="F430" s="26"/>
      <c r="G430" s="46"/>
      <c r="H430" s="27"/>
      <c r="I430" s="27">
        <f>SUBTOTAL(9,I431:I449)</f>
        <v>98211.239999999991</v>
      </c>
      <c r="J430" s="27"/>
      <c r="K430" s="33">
        <f>SUBTOTAL(9,K431:K449)</f>
        <v>0</v>
      </c>
      <c r="L430" s="27"/>
      <c r="M430" s="33">
        <f>SUBTOTAL(9,M431:M449)</f>
        <v>0</v>
      </c>
      <c r="N430" s="27"/>
      <c r="O430" s="33">
        <f>SUBTOTAL(9,O431:O449)</f>
        <v>0</v>
      </c>
      <c r="P430" s="27"/>
      <c r="Q430" s="33">
        <f>SUBTOTAL(9,Q431:Q449)</f>
        <v>0</v>
      </c>
      <c r="R430" s="27"/>
      <c r="S430" s="87">
        <f>SUBTOTAL(9,S431:S449)</f>
        <v>98211.239999999991</v>
      </c>
      <c r="T430">
        <v>0</v>
      </c>
    </row>
    <row r="431" spans="2:20" x14ac:dyDescent="0.25">
      <c r="B431" s="69" t="s">
        <v>39</v>
      </c>
      <c r="C431" s="18" t="s">
        <v>1081</v>
      </c>
      <c r="D431" s="19" t="s">
        <v>1082</v>
      </c>
      <c r="E431" s="20" t="s">
        <v>1083</v>
      </c>
      <c r="F431" s="21" t="s">
        <v>43</v>
      </c>
      <c r="G431" s="22">
        <v>6</v>
      </c>
      <c r="H431" s="22">
        <v>2838.8160000000003</v>
      </c>
      <c r="I431" s="22">
        <f t="shared" ref="I431:I449" si="314">ROUND(G431*H431,2)</f>
        <v>17032.900000000001</v>
      </c>
      <c r="J431" s="22"/>
      <c r="K431" s="22">
        <f t="shared" ref="K431:K449" si="315">ROUND($H431*J431,2)</f>
        <v>0</v>
      </c>
      <c r="L431" s="22"/>
      <c r="M431" s="22">
        <f t="shared" ref="M431:M449" si="316">ROUND($H431*L431,2)</f>
        <v>0</v>
      </c>
      <c r="N431" s="22"/>
      <c r="O431" s="22">
        <f t="shared" ref="O431:O449" si="317">ROUND($H431*N431,2)</f>
        <v>0</v>
      </c>
      <c r="P431" s="22">
        <f t="shared" ref="P431:P449" si="318">J431+L431+N431</f>
        <v>0</v>
      </c>
      <c r="Q431" s="22">
        <f t="shared" ref="Q431:Q449" si="319">+M431+K431+O431</f>
        <v>0</v>
      </c>
      <c r="R431" s="22">
        <f t="shared" ref="R431:R449" si="320">G431-P431</f>
        <v>6</v>
      </c>
      <c r="S431" s="85">
        <f t="shared" ref="S431:S449" si="321">I431-Q431</f>
        <v>17032.900000000001</v>
      </c>
      <c r="T431">
        <v>0</v>
      </c>
    </row>
    <row r="432" spans="2:20" x14ac:dyDescent="0.25">
      <c r="B432" s="69" t="s">
        <v>39</v>
      </c>
      <c r="C432" s="18" t="s">
        <v>1084</v>
      </c>
      <c r="D432" s="19" t="s">
        <v>1085</v>
      </c>
      <c r="E432" s="44" t="s">
        <v>1086</v>
      </c>
      <c r="F432" s="45" t="s">
        <v>43</v>
      </c>
      <c r="G432" s="22">
        <v>1</v>
      </c>
      <c r="H432" s="22">
        <v>4344.3</v>
      </c>
      <c r="I432" s="22">
        <f t="shared" si="314"/>
        <v>4344.3</v>
      </c>
      <c r="J432" s="22"/>
      <c r="K432" s="22">
        <f t="shared" si="315"/>
        <v>0</v>
      </c>
      <c r="L432" s="22"/>
      <c r="M432" s="22">
        <f t="shared" si="316"/>
        <v>0</v>
      </c>
      <c r="N432" s="22"/>
      <c r="O432" s="22">
        <f t="shared" si="317"/>
        <v>0</v>
      </c>
      <c r="P432" s="22">
        <f t="shared" si="318"/>
        <v>0</v>
      </c>
      <c r="Q432" s="22">
        <f t="shared" si="319"/>
        <v>0</v>
      </c>
      <c r="R432" s="22">
        <f t="shared" si="320"/>
        <v>1</v>
      </c>
      <c r="S432" s="85">
        <f t="shared" si="321"/>
        <v>4344.3</v>
      </c>
      <c r="T432">
        <v>0</v>
      </c>
    </row>
    <row r="433" spans="2:20" x14ac:dyDescent="0.25">
      <c r="B433" s="69" t="s">
        <v>39</v>
      </c>
      <c r="C433" s="18" t="s">
        <v>1087</v>
      </c>
      <c r="D433" s="19" t="s">
        <v>1088</v>
      </c>
      <c r="E433" s="20" t="s">
        <v>1089</v>
      </c>
      <c r="F433" s="21" t="s">
        <v>43</v>
      </c>
      <c r="G433" s="22">
        <v>1</v>
      </c>
      <c r="H433" s="22">
        <v>18541.067999999999</v>
      </c>
      <c r="I433" s="22">
        <f t="shared" si="314"/>
        <v>18541.07</v>
      </c>
      <c r="J433" s="22"/>
      <c r="K433" s="22">
        <f t="shared" si="315"/>
        <v>0</v>
      </c>
      <c r="L433" s="22"/>
      <c r="M433" s="22">
        <f t="shared" si="316"/>
        <v>0</v>
      </c>
      <c r="N433" s="22"/>
      <c r="O433" s="22">
        <f t="shared" si="317"/>
        <v>0</v>
      </c>
      <c r="P433" s="22">
        <f t="shared" si="318"/>
        <v>0</v>
      </c>
      <c r="Q433" s="22">
        <f t="shared" si="319"/>
        <v>0</v>
      </c>
      <c r="R433" s="22">
        <f t="shared" si="320"/>
        <v>1</v>
      </c>
      <c r="S433" s="85">
        <f t="shared" si="321"/>
        <v>18541.07</v>
      </c>
      <c r="T433">
        <v>0</v>
      </c>
    </row>
    <row r="434" spans="2:20" x14ac:dyDescent="0.25">
      <c r="B434" s="69" t="s">
        <v>39</v>
      </c>
      <c r="C434" s="18" t="s">
        <v>1090</v>
      </c>
      <c r="D434" s="19" t="s">
        <v>1091</v>
      </c>
      <c r="E434" s="20" t="s">
        <v>1092</v>
      </c>
      <c r="F434" s="21" t="s">
        <v>43</v>
      </c>
      <c r="G434" s="22">
        <v>5</v>
      </c>
      <c r="H434" s="22">
        <v>118.872</v>
      </c>
      <c r="I434" s="22">
        <f t="shared" si="314"/>
        <v>594.36</v>
      </c>
      <c r="J434" s="22"/>
      <c r="K434" s="22">
        <f t="shared" si="315"/>
        <v>0</v>
      </c>
      <c r="L434" s="22"/>
      <c r="M434" s="22">
        <f t="shared" si="316"/>
        <v>0</v>
      </c>
      <c r="N434" s="22"/>
      <c r="O434" s="22">
        <f t="shared" si="317"/>
        <v>0</v>
      </c>
      <c r="P434" s="22">
        <f t="shared" si="318"/>
        <v>0</v>
      </c>
      <c r="Q434" s="22">
        <f t="shared" si="319"/>
        <v>0</v>
      </c>
      <c r="R434" s="22">
        <f t="shared" si="320"/>
        <v>5</v>
      </c>
      <c r="S434" s="85">
        <f t="shared" si="321"/>
        <v>594.36</v>
      </c>
      <c r="T434">
        <v>0</v>
      </c>
    </row>
    <row r="435" spans="2:20" x14ac:dyDescent="0.25">
      <c r="B435" s="69" t="s">
        <v>39</v>
      </c>
      <c r="C435" s="18" t="s">
        <v>1093</v>
      </c>
      <c r="D435" s="19" t="s">
        <v>1094</v>
      </c>
      <c r="E435" s="20" t="s">
        <v>1095</v>
      </c>
      <c r="F435" s="21" t="s">
        <v>43</v>
      </c>
      <c r="G435" s="22">
        <v>9</v>
      </c>
      <c r="H435" s="22">
        <v>118.872</v>
      </c>
      <c r="I435" s="22">
        <f t="shared" si="314"/>
        <v>1069.8499999999999</v>
      </c>
      <c r="J435" s="22"/>
      <c r="K435" s="22">
        <f t="shared" si="315"/>
        <v>0</v>
      </c>
      <c r="L435" s="22"/>
      <c r="M435" s="22">
        <f t="shared" si="316"/>
        <v>0</v>
      </c>
      <c r="N435" s="22"/>
      <c r="O435" s="22">
        <f t="shared" si="317"/>
        <v>0</v>
      </c>
      <c r="P435" s="22">
        <f t="shared" si="318"/>
        <v>0</v>
      </c>
      <c r="Q435" s="22">
        <f t="shared" si="319"/>
        <v>0</v>
      </c>
      <c r="R435" s="22">
        <f t="shared" si="320"/>
        <v>9</v>
      </c>
      <c r="S435" s="85">
        <f t="shared" si="321"/>
        <v>1069.8499999999999</v>
      </c>
      <c r="T435">
        <v>0</v>
      </c>
    </row>
    <row r="436" spans="2:20" x14ac:dyDescent="0.25">
      <c r="B436" s="69" t="s">
        <v>39</v>
      </c>
      <c r="C436" s="18" t="s">
        <v>1096</v>
      </c>
      <c r="D436" s="19" t="s">
        <v>1097</v>
      </c>
      <c r="E436" s="20" t="s">
        <v>1098</v>
      </c>
      <c r="F436" s="21" t="s">
        <v>43</v>
      </c>
      <c r="G436" s="22">
        <v>6</v>
      </c>
      <c r="H436" s="22">
        <v>172.572</v>
      </c>
      <c r="I436" s="22">
        <f t="shared" si="314"/>
        <v>1035.43</v>
      </c>
      <c r="J436" s="22"/>
      <c r="K436" s="22">
        <f t="shared" si="315"/>
        <v>0</v>
      </c>
      <c r="L436" s="22"/>
      <c r="M436" s="22">
        <f t="shared" si="316"/>
        <v>0</v>
      </c>
      <c r="N436" s="22"/>
      <c r="O436" s="22">
        <f t="shared" si="317"/>
        <v>0</v>
      </c>
      <c r="P436" s="22">
        <f t="shared" si="318"/>
        <v>0</v>
      </c>
      <c r="Q436" s="22">
        <f t="shared" si="319"/>
        <v>0</v>
      </c>
      <c r="R436" s="22">
        <f t="shared" si="320"/>
        <v>6</v>
      </c>
      <c r="S436" s="85">
        <f t="shared" si="321"/>
        <v>1035.43</v>
      </c>
      <c r="T436">
        <v>0</v>
      </c>
    </row>
    <row r="437" spans="2:20" x14ac:dyDescent="0.25">
      <c r="B437" s="69" t="s">
        <v>39</v>
      </c>
      <c r="C437" s="18" t="s">
        <v>1099</v>
      </c>
      <c r="D437" s="19" t="s">
        <v>1100</v>
      </c>
      <c r="E437" s="20" t="s">
        <v>1101</v>
      </c>
      <c r="F437" s="21" t="s">
        <v>43</v>
      </c>
      <c r="G437" s="22">
        <v>4</v>
      </c>
      <c r="H437" s="22">
        <v>132.9</v>
      </c>
      <c r="I437" s="22">
        <f t="shared" si="314"/>
        <v>531.6</v>
      </c>
      <c r="J437" s="22"/>
      <c r="K437" s="22">
        <f t="shared" si="315"/>
        <v>0</v>
      </c>
      <c r="L437" s="22"/>
      <c r="M437" s="22">
        <f t="shared" si="316"/>
        <v>0</v>
      </c>
      <c r="N437" s="22"/>
      <c r="O437" s="22">
        <f t="shared" si="317"/>
        <v>0</v>
      </c>
      <c r="P437" s="22">
        <f t="shared" si="318"/>
        <v>0</v>
      </c>
      <c r="Q437" s="22">
        <f t="shared" si="319"/>
        <v>0</v>
      </c>
      <c r="R437" s="22">
        <f t="shared" si="320"/>
        <v>4</v>
      </c>
      <c r="S437" s="85">
        <f t="shared" si="321"/>
        <v>531.6</v>
      </c>
      <c r="T437">
        <v>0</v>
      </c>
    </row>
    <row r="438" spans="2:20" x14ac:dyDescent="0.25">
      <c r="B438" s="69" t="s">
        <v>39</v>
      </c>
      <c r="C438" s="18" t="s">
        <v>1102</v>
      </c>
      <c r="D438" s="19" t="s">
        <v>1103</v>
      </c>
      <c r="E438" s="20" t="s">
        <v>1104</v>
      </c>
      <c r="F438" s="21" t="s">
        <v>43</v>
      </c>
      <c r="G438" s="22">
        <v>1</v>
      </c>
      <c r="H438" s="22">
        <v>172.572</v>
      </c>
      <c r="I438" s="22">
        <f t="shared" si="314"/>
        <v>172.57</v>
      </c>
      <c r="J438" s="22"/>
      <c r="K438" s="22">
        <f t="shared" si="315"/>
        <v>0</v>
      </c>
      <c r="L438" s="22"/>
      <c r="M438" s="22">
        <f t="shared" si="316"/>
        <v>0</v>
      </c>
      <c r="N438" s="22"/>
      <c r="O438" s="22">
        <f t="shared" si="317"/>
        <v>0</v>
      </c>
      <c r="P438" s="22">
        <f t="shared" si="318"/>
        <v>0</v>
      </c>
      <c r="Q438" s="22">
        <f t="shared" si="319"/>
        <v>0</v>
      </c>
      <c r="R438" s="22">
        <f t="shared" si="320"/>
        <v>1</v>
      </c>
      <c r="S438" s="85">
        <f t="shared" si="321"/>
        <v>172.57</v>
      </c>
      <c r="T438">
        <v>0</v>
      </c>
    </row>
    <row r="439" spans="2:20" ht="60" x14ac:dyDescent="0.25">
      <c r="B439" s="69" t="s">
        <v>23</v>
      </c>
      <c r="C439" s="18" t="s">
        <v>24</v>
      </c>
      <c r="D439" s="19" t="s">
        <v>1105</v>
      </c>
      <c r="E439" s="20" t="s">
        <v>1106</v>
      </c>
      <c r="F439" s="21" t="s">
        <v>43</v>
      </c>
      <c r="G439" s="22">
        <v>1</v>
      </c>
      <c r="H439" s="22">
        <v>3751.3320000000003</v>
      </c>
      <c r="I439" s="22">
        <f t="shared" si="314"/>
        <v>3751.33</v>
      </c>
      <c r="J439" s="22"/>
      <c r="K439" s="22">
        <f t="shared" si="315"/>
        <v>0</v>
      </c>
      <c r="L439" s="22"/>
      <c r="M439" s="22">
        <f t="shared" si="316"/>
        <v>0</v>
      </c>
      <c r="N439" s="22"/>
      <c r="O439" s="22">
        <f t="shared" si="317"/>
        <v>0</v>
      </c>
      <c r="P439" s="22">
        <f t="shared" si="318"/>
        <v>0</v>
      </c>
      <c r="Q439" s="22">
        <f t="shared" si="319"/>
        <v>0</v>
      </c>
      <c r="R439" s="22">
        <f t="shared" si="320"/>
        <v>1</v>
      </c>
      <c r="S439" s="85">
        <f t="shared" si="321"/>
        <v>3751.33</v>
      </c>
      <c r="T439">
        <v>0</v>
      </c>
    </row>
    <row r="440" spans="2:20" ht="24" x14ac:dyDescent="0.25">
      <c r="B440" s="69" t="s">
        <v>23</v>
      </c>
      <c r="C440" s="18" t="s">
        <v>24</v>
      </c>
      <c r="D440" s="19" t="s">
        <v>1107</v>
      </c>
      <c r="E440" s="20" t="s">
        <v>1108</v>
      </c>
      <c r="F440" s="21" t="s">
        <v>43</v>
      </c>
      <c r="G440" s="22">
        <v>100</v>
      </c>
      <c r="H440" s="22">
        <v>165.03</v>
      </c>
      <c r="I440" s="22">
        <f t="shared" si="314"/>
        <v>16503</v>
      </c>
      <c r="J440" s="22"/>
      <c r="K440" s="22">
        <f t="shared" si="315"/>
        <v>0</v>
      </c>
      <c r="L440" s="22"/>
      <c r="M440" s="22">
        <f t="shared" si="316"/>
        <v>0</v>
      </c>
      <c r="N440" s="22"/>
      <c r="O440" s="22">
        <f t="shared" si="317"/>
        <v>0</v>
      </c>
      <c r="P440" s="22">
        <f t="shared" si="318"/>
        <v>0</v>
      </c>
      <c r="Q440" s="22">
        <f t="shared" si="319"/>
        <v>0</v>
      </c>
      <c r="R440" s="22">
        <f t="shared" si="320"/>
        <v>100</v>
      </c>
      <c r="S440" s="85">
        <f t="shared" si="321"/>
        <v>16503</v>
      </c>
      <c r="T440">
        <v>0</v>
      </c>
    </row>
    <row r="441" spans="2:20" x14ac:dyDescent="0.25">
      <c r="B441" s="69" t="s">
        <v>39</v>
      </c>
      <c r="C441" s="18" t="s">
        <v>1109</v>
      </c>
      <c r="D441" s="19" t="s">
        <v>1110</v>
      </c>
      <c r="E441" s="20" t="s">
        <v>1111</v>
      </c>
      <c r="F441" s="21" t="s">
        <v>43</v>
      </c>
      <c r="G441" s="22">
        <v>11</v>
      </c>
      <c r="H441" s="22">
        <v>173.292</v>
      </c>
      <c r="I441" s="22">
        <f t="shared" si="314"/>
        <v>1906.21</v>
      </c>
      <c r="J441" s="22"/>
      <c r="K441" s="22">
        <f t="shared" si="315"/>
        <v>0</v>
      </c>
      <c r="L441" s="22"/>
      <c r="M441" s="22">
        <f t="shared" si="316"/>
        <v>0</v>
      </c>
      <c r="N441" s="22"/>
      <c r="O441" s="22">
        <f t="shared" si="317"/>
        <v>0</v>
      </c>
      <c r="P441" s="22">
        <f t="shared" si="318"/>
        <v>0</v>
      </c>
      <c r="Q441" s="22">
        <f t="shared" si="319"/>
        <v>0</v>
      </c>
      <c r="R441" s="22">
        <f t="shared" si="320"/>
        <v>11</v>
      </c>
      <c r="S441" s="85">
        <f t="shared" si="321"/>
        <v>1906.21</v>
      </c>
      <c r="T441">
        <v>0</v>
      </c>
    </row>
    <row r="442" spans="2:20" x14ac:dyDescent="0.25">
      <c r="B442" s="69" t="s">
        <v>39</v>
      </c>
      <c r="C442" s="18" t="s">
        <v>1055</v>
      </c>
      <c r="D442" s="19" t="s">
        <v>1112</v>
      </c>
      <c r="E442" s="20" t="s">
        <v>1113</v>
      </c>
      <c r="F442" s="21" t="s">
        <v>43</v>
      </c>
      <c r="G442" s="22">
        <v>1</v>
      </c>
      <c r="H442" s="22">
        <v>370.32000000000005</v>
      </c>
      <c r="I442" s="22">
        <f t="shared" si="314"/>
        <v>370.32</v>
      </c>
      <c r="J442" s="22"/>
      <c r="K442" s="22">
        <f t="shared" si="315"/>
        <v>0</v>
      </c>
      <c r="L442" s="22"/>
      <c r="M442" s="22">
        <f t="shared" si="316"/>
        <v>0</v>
      </c>
      <c r="N442" s="22"/>
      <c r="O442" s="22">
        <f t="shared" si="317"/>
        <v>0</v>
      </c>
      <c r="P442" s="22">
        <f t="shared" si="318"/>
        <v>0</v>
      </c>
      <c r="Q442" s="22">
        <f t="shared" si="319"/>
        <v>0</v>
      </c>
      <c r="R442" s="22">
        <f t="shared" si="320"/>
        <v>1</v>
      </c>
      <c r="S442" s="85">
        <f t="shared" si="321"/>
        <v>370.32</v>
      </c>
      <c r="T442">
        <v>0</v>
      </c>
    </row>
    <row r="443" spans="2:20" x14ac:dyDescent="0.25">
      <c r="B443" s="69" t="s">
        <v>39</v>
      </c>
      <c r="C443" s="18" t="s">
        <v>1060</v>
      </c>
      <c r="D443" s="19" t="s">
        <v>1114</v>
      </c>
      <c r="E443" s="20" t="s">
        <v>1115</v>
      </c>
      <c r="F443" s="21" t="s">
        <v>43</v>
      </c>
      <c r="G443" s="22">
        <v>2</v>
      </c>
      <c r="H443" s="22">
        <v>298.11599999999999</v>
      </c>
      <c r="I443" s="22">
        <f t="shared" si="314"/>
        <v>596.23</v>
      </c>
      <c r="J443" s="22"/>
      <c r="K443" s="22">
        <f t="shared" si="315"/>
        <v>0</v>
      </c>
      <c r="L443" s="22"/>
      <c r="M443" s="22">
        <f t="shared" si="316"/>
        <v>0</v>
      </c>
      <c r="N443" s="22"/>
      <c r="O443" s="22">
        <f t="shared" si="317"/>
        <v>0</v>
      </c>
      <c r="P443" s="22">
        <f t="shared" si="318"/>
        <v>0</v>
      </c>
      <c r="Q443" s="22">
        <f t="shared" si="319"/>
        <v>0</v>
      </c>
      <c r="R443" s="22">
        <f t="shared" si="320"/>
        <v>2</v>
      </c>
      <c r="S443" s="85">
        <f t="shared" si="321"/>
        <v>596.23</v>
      </c>
      <c r="T443">
        <v>0</v>
      </c>
    </row>
    <row r="444" spans="2:20" x14ac:dyDescent="0.25">
      <c r="B444" s="69" t="s">
        <v>39</v>
      </c>
      <c r="C444" s="18" t="s">
        <v>1060</v>
      </c>
      <c r="D444" s="19" t="s">
        <v>1116</v>
      </c>
      <c r="E444" s="20" t="s">
        <v>1117</v>
      </c>
      <c r="F444" s="21" t="s">
        <v>43</v>
      </c>
      <c r="G444" s="22">
        <v>6</v>
      </c>
      <c r="H444" s="22">
        <v>298.11599999999999</v>
      </c>
      <c r="I444" s="22">
        <f t="shared" si="314"/>
        <v>1788.7</v>
      </c>
      <c r="J444" s="22"/>
      <c r="K444" s="22">
        <f t="shared" si="315"/>
        <v>0</v>
      </c>
      <c r="L444" s="22"/>
      <c r="M444" s="22">
        <f t="shared" si="316"/>
        <v>0</v>
      </c>
      <c r="N444" s="22"/>
      <c r="O444" s="22">
        <f t="shared" si="317"/>
        <v>0</v>
      </c>
      <c r="P444" s="22">
        <f t="shared" si="318"/>
        <v>0</v>
      </c>
      <c r="Q444" s="22">
        <f t="shared" si="319"/>
        <v>0</v>
      </c>
      <c r="R444" s="22">
        <f t="shared" si="320"/>
        <v>6</v>
      </c>
      <c r="S444" s="85">
        <f t="shared" si="321"/>
        <v>1788.7</v>
      </c>
      <c r="T444">
        <v>0</v>
      </c>
    </row>
    <row r="445" spans="2:20" x14ac:dyDescent="0.25">
      <c r="B445" s="69" t="s">
        <v>39</v>
      </c>
      <c r="C445" s="18" t="s">
        <v>1118</v>
      </c>
      <c r="D445" s="19" t="s">
        <v>1119</v>
      </c>
      <c r="E445" s="20" t="s">
        <v>1120</v>
      </c>
      <c r="F445" s="21" t="s">
        <v>43</v>
      </c>
      <c r="G445" s="22">
        <v>180</v>
      </c>
      <c r="H445" s="22">
        <v>124.40399999999998</v>
      </c>
      <c r="I445" s="22">
        <f t="shared" si="314"/>
        <v>22392.720000000001</v>
      </c>
      <c r="J445" s="22"/>
      <c r="K445" s="22">
        <f t="shared" si="315"/>
        <v>0</v>
      </c>
      <c r="L445" s="22"/>
      <c r="M445" s="22">
        <f t="shared" si="316"/>
        <v>0</v>
      </c>
      <c r="N445" s="22"/>
      <c r="O445" s="22">
        <f t="shared" si="317"/>
        <v>0</v>
      </c>
      <c r="P445" s="22">
        <f t="shared" si="318"/>
        <v>0</v>
      </c>
      <c r="Q445" s="22">
        <f t="shared" si="319"/>
        <v>0</v>
      </c>
      <c r="R445" s="22">
        <f t="shared" si="320"/>
        <v>180</v>
      </c>
      <c r="S445" s="85">
        <f t="shared" si="321"/>
        <v>22392.720000000001</v>
      </c>
      <c r="T445">
        <v>0</v>
      </c>
    </row>
    <row r="446" spans="2:20" x14ac:dyDescent="0.25">
      <c r="B446" s="69" t="s">
        <v>39</v>
      </c>
      <c r="C446" s="18" t="s">
        <v>1121</v>
      </c>
      <c r="D446" s="19" t="s">
        <v>1122</v>
      </c>
      <c r="E446" s="20" t="s">
        <v>1123</v>
      </c>
      <c r="F446" s="21" t="s">
        <v>43</v>
      </c>
      <c r="G446" s="22">
        <v>5</v>
      </c>
      <c r="H446" s="22">
        <v>37.884</v>
      </c>
      <c r="I446" s="22">
        <f t="shared" si="314"/>
        <v>189.42</v>
      </c>
      <c r="J446" s="22"/>
      <c r="K446" s="22">
        <f t="shared" si="315"/>
        <v>0</v>
      </c>
      <c r="L446" s="22"/>
      <c r="M446" s="22">
        <f t="shared" si="316"/>
        <v>0</v>
      </c>
      <c r="N446" s="22"/>
      <c r="O446" s="22">
        <f t="shared" si="317"/>
        <v>0</v>
      </c>
      <c r="P446" s="22">
        <f t="shared" si="318"/>
        <v>0</v>
      </c>
      <c r="Q446" s="22">
        <f t="shared" si="319"/>
        <v>0</v>
      </c>
      <c r="R446" s="22">
        <f t="shared" si="320"/>
        <v>5</v>
      </c>
      <c r="S446" s="85">
        <f t="shared" si="321"/>
        <v>189.42</v>
      </c>
      <c r="T446">
        <v>0</v>
      </c>
    </row>
    <row r="447" spans="2:20" x14ac:dyDescent="0.25">
      <c r="B447" s="69" t="s">
        <v>39</v>
      </c>
      <c r="C447" s="18" t="s">
        <v>1124</v>
      </c>
      <c r="D447" s="19" t="s">
        <v>1125</v>
      </c>
      <c r="E447" s="20" t="s">
        <v>1126</v>
      </c>
      <c r="F447" s="21" t="s">
        <v>43</v>
      </c>
      <c r="G447" s="22">
        <v>113</v>
      </c>
      <c r="H447" s="22">
        <v>28.872</v>
      </c>
      <c r="I447" s="22">
        <f t="shared" si="314"/>
        <v>3262.54</v>
      </c>
      <c r="J447" s="22"/>
      <c r="K447" s="22">
        <f t="shared" si="315"/>
        <v>0</v>
      </c>
      <c r="L447" s="22"/>
      <c r="M447" s="22">
        <f t="shared" si="316"/>
        <v>0</v>
      </c>
      <c r="N447" s="22"/>
      <c r="O447" s="22">
        <f t="shared" si="317"/>
        <v>0</v>
      </c>
      <c r="P447" s="22">
        <f t="shared" si="318"/>
        <v>0</v>
      </c>
      <c r="Q447" s="22">
        <f t="shared" si="319"/>
        <v>0</v>
      </c>
      <c r="R447" s="22">
        <f t="shared" si="320"/>
        <v>113</v>
      </c>
      <c r="S447" s="85">
        <f t="shared" si="321"/>
        <v>3262.54</v>
      </c>
      <c r="T447">
        <v>0</v>
      </c>
    </row>
    <row r="448" spans="2:20" x14ac:dyDescent="0.25">
      <c r="B448" s="69" t="s">
        <v>39</v>
      </c>
      <c r="C448" s="18" t="s">
        <v>1127</v>
      </c>
      <c r="D448" s="19" t="s">
        <v>1128</v>
      </c>
      <c r="E448" s="20" t="s">
        <v>1129</v>
      </c>
      <c r="F448" s="21" t="s">
        <v>43</v>
      </c>
      <c r="G448" s="22">
        <v>141</v>
      </c>
      <c r="H448" s="22">
        <v>28.872</v>
      </c>
      <c r="I448" s="22">
        <f t="shared" si="314"/>
        <v>4070.95</v>
      </c>
      <c r="J448" s="22"/>
      <c r="K448" s="22">
        <f t="shared" si="315"/>
        <v>0</v>
      </c>
      <c r="L448" s="22"/>
      <c r="M448" s="22">
        <f t="shared" si="316"/>
        <v>0</v>
      </c>
      <c r="N448" s="22"/>
      <c r="O448" s="22">
        <f t="shared" si="317"/>
        <v>0</v>
      </c>
      <c r="P448" s="22">
        <f t="shared" si="318"/>
        <v>0</v>
      </c>
      <c r="Q448" s="22">
        <f t="shared" si="319"/>
        <v>0</v>
      </c>
      <c r="R448" s="22">
        <f t="shared" si="320"/>
        <v>141</v>
      </c>
      <c r="S448" s="85">
        <f t="shared" si="321"/>
        <v>4070.95</v>
      </c>
      <c r="T448">
        <v>0</v>
      </c>
    </row>
    <row r="449" spans="2:20" x14ac:dyDescent="0.25">
      <c r="B449" s="69" t="s">
        <v>39</v>
      </c>
      <c r="C449" s="18" t="s">
        <v>1130</v>
      </c>
      <c r="D449" s="19" t="s">
        <v>1131</v>
      </c>
      <c r="E449" s="20" t="s">
        <v>1132</v>
      </c>
      <c r="F449" s="21" t="s">
        <v>43</v>
      </c>
      <c r="G449" s="22">
        <v>2</v>
      </c>
      <c r="H449" s="22">
        <v>28.872</v>
      </c>
      <c r="I449" s="22">
        <f t="shared" si="314"/>
        <v>57.74</v>
      </c>
      <c r="J449" s="22"/>
      <c r="K449" s="22">
        <f t="shared" si="315"/>
        <v>0</v>
      </c>
      <c r="L449" s="22"/>
      <c r="M449" s="22">
        <f t="shared" si="316"/>
        <v>0</v>
      </c>
      <c r="N449" s="22"/>
      <c r="O449" s="22">
        <f t="shared" si="317"/>
        <v>0</v>
      </c>
      <c r="P449" s="22">
        <f t="shared" si="318"/>
        <v>0</v>
      </c>
      <c r="Q449" s="22">
        <f t="shared" si="319"/>
        <v>0</v>
      </c>
      <c r="R449" s="22">
        <f t="shared" si="320"/>
        <v>2</v>
      </c>
      <c r="S449" s="85">
        <f t="shared" si="321"/>
        <v>57.74</v>
      </c>
      <c r="T449">
        <v>0</v>
      </c>
    </row>
    <row r="450" spans="2:20" x14ac:dyDescent="0.25">
      <c r="B450" s="70"/>
      <c r="C450" s="23"/>
      <c r="D450" s="24" t="s">
        <v>1133</v>
      </c>
      <c r="E450" s="28" t="s">
        <v>1134</v>
      </c>
      <c r="F450" s="29"/>
      <c r="G450" s="46"/>
      <c r="H450" s="27"/>
      <c r="I450" s="27">
        <f>SUBTOTAL(9,I451:I501)</f>
        <v>1109807.3500000001</v>
      </c>
      <c r="J450" s="27"/>
      <c r="K450" s="27"/>
      <c r="L450" s="27"/>
      <c r="M450" s="27"/>
      <c r="N450" s="27"/>
      <c r="O450" s="27"/>
      <c r="P450" s="27"/>
      <c r="Q450" s="27"/>
      <c r="R450" s="27"/>
      <c r="S450" s="86"/>
      <c r="T450">
        <v>0</v>
      </c>
    </row>
    <row r="451" spans="2:20" x14ac:dyDescent="0.25">
      <c r="B451" s="70"/>
      <c r="C451" s="23"/>
      <c r="D451" s="24" t="s">
        <v>1135</v>
      </c>
      <c r="E451" s="28" t="s">
        <v>1026</v>
      </c>
      <c r="F451" s="29"/>
      <c r="G451" s="46"/>
      <c r="H451" s="27"/>
      <c r="I451" s="27">
        <f>SUBTOTAL(9,I452:I475)</f>
        <v>172274.1</v>
      </c>
      <c r="J451" s="27"/>
      <c r="K451" s="33">
        <f>SUBTOTAL(9,K452:K475)</f>
        <v>0</v>
      </c>
      <c r="L451" s="27"/>
      <c r="M451" s="33">
        <f>SUBTOTAL(9,M452:M475)</f>
        <v>99322.77</v>
      </c>
      <c r="N451" s="27"/>
      <c r="O451" s="33">
        <f>SUBTOTAL(9,O452:O475)</f>
        <v>24732.97</v>
      </c>
      <c r="P451" s="27"/>
      <c r="Q451" s="33">
        <f>SUBTOTAL(9,Q452:Q475)</f>
        <v>124055.73999999999</v>
      </c>
      <c r="R451" s="27"/>
      <c r="S451" s="87">
        <f>SUBTOTAL(9,S452:S475)</f>
        <v>48218.359999999993</v>
      </c>
      <c r="T451">
        <v>0</v>
      </c>
    </row>
    <row r="452" spans="2:20" ht="24" x14ac:dyDescent="0.25">
      <c r="B452" s="69" t="s">
        <v>39</v>
      </c>
      <c r="C452" s="18" t="s">
        <v>1136</v>
      </c>
      <c r="D452" s="19" t="s">
        <v>1137</v>
      </c>
      <c r="E452" s="20" t="s">
        <v>1138</v>
      </c>
      <c r="F452" s="21" t="s">
        <v>75</v>
      </c>
      <c r="G452" s="22">
        <v>144.23891275325565</v>
      </c>
      <c r="H452" s="22">
        <v>40.932005707085025</v>
      </c>
      <c r="I452" s="22">
        <f t="shared" ref="I452:I475" si="322">ROUND(G452*H452,2)</f>
        <v>5903.99</v>
      </c>
      <c r="J452" s="22"/>
      <c r="K452" s="22">
        <f t="shared" ref="K452:K475" si="323">ROUND($H452*J452,2)</f>
        <v>0</v>
      </c>
      <c r="L452" s="22">
        <v>61.2</v>
      </c>
      <c r="M452" s="22">
        <f t="shared" ref="M452:M475" si="324">ROUND($H452*L452,2)</f>
        <v>2505.04</v>
      </c>
      <c r="N452" s="22">
        <v>82.8</v>
      </c>
      <c r="O452" s="22">
        <f t="shared" ref="O452:O475" si="325">ROUND($H452*N452,2)</f>
        <v>3389.17</v>
      </c>
      <c r="P452" s="22">
        <f t="shared" ref="P452:P475" si="326">J452+L452+N452</f>
        <v>144</v>
      </c>
      <c r="Q452" s="22">
        <f t="shared" ref="Q452:Q475" si="327">+M452+K452+O452</f>
        <v>5894.21</v>
      </c>
      <c r="R452" s="22">
        <f t="shared" ref="R452:R475" si="328">G452-P452</f>
        <v>0.2389127532556472</v>
      </c>
      <c r="S452" s="85">
        <f t="shared" ref="S452:S475" si="329">I452-Q452</f>
        <v>9.7799999999997453</v>
      </c>
      <c r="T452">
        <v>0</v>
      </c>
    </row>
    <row r="453" spans="2:20" x14ac:dyDescent="0.25">
      <c r="B453" s="69" t="s">
        <v>39</v>
      </c>
      <c r="C453" s="18" t="s">
        <v>1139</v>
      </c>
      <c r="D453" s="19" t="s">
        <v>1140</v>
      </c>
      <c r="E453" s="44" t="s">
        <v>1141</v>
      </c>
      <c r="F453" s="45" t="s">
        <v>75</v>
      </c>
      <c r="G453" s="22">
        <v>78.730406544485376</v>
      </c>
      <c r="H453" s="22">
        <v>51.51605558785333</v>
      </c>
      <c r="I453" s="22">
        <f t="shared" si="322"/>
        <v>4055.88</v>
      </c>
      <c r="J453" s="22"/>
      <c r="K453" s="22">
        <f t="shared" si="323"/>
        <v>0</v>
      </c>
      <c r="L453" s="22">
        <v>0</v>
      </c>
      <c r="M453" s="22">
        <f t="shared" si="324"/>
        <v>0</v>
      </c>
      <c r="N453" s="22"/>
      <c r="O453" s="22">
        <f t="shared" si="325"/>
        <v>0</v>
      </c>
      <c r="P453" s="22">
        <f t="shared" si="326"/>
        <v>0</v>
      </c>
      <c r="Q453" s="22">
        <f t="shared" si="327"/>
        <v>0</v>
      </c>
      <c r="R453" s="22">
        <f t="shared" si="328"/>
        <v>78.730406544485376</v>
      </c>
      <c r="S453" s="85">
        <f t="shared" si="329"/>
        <v>4055.88</v>
      </c>
      <c r="T453">
        <v>0</v>
      </c>
    </row>
    <row r="454" spans="2:20" x14ac:dyDescent="0.25">
      <c r="B454" s="69" t="s">
        <v>39</v>
      </c>
      <c r="C454" s="18" t="s">
        <v>1142</v>
      </c>
      <c r="D454" s="19" t="s">
        <v>1143</v>
      </c>
      <c r="E454" s="20" t="s">
        <v>1144</v>
      </c>
      <c r="F454" s="21" t="s">
        <v>75</v>
      </c>
      <c r="G454" s="22">
        <v>19.832850503572651</v>
      </c>
      <c r="H454" s="22">
        <v>93.132149595302565</v>
      </c>
      <c r="I454" s="22">
        <f t="shared" si="322"/>
        <v>1847.08</v>
      </c>
      <c r="J454" s="22"/>
      <c r="K454" s="22">
        <f t="shared" si="323"/>
        <v>0</v>
      </c>
      <c r="L454" s="22">
        <v>19.38</v>
      </c>
      <c r="M454" s="22">
        <f t="shared" si="324"/>
        <v>1804.9</v>
      </c>
      <c r="N454" s="22"/>
      <c r="O454" s="22">
        <f t="shared" si="325"/>
        <v>0</v>
      </c>
      <c r="P454" s="22">
        <f t="shared" si="326"/>
        <v>19.38</v>
      </c>
      <c r="Q454" s="22">
        <f t="shared" si="327"/>
        <v>1804.9</v>
      </c>
      <c r="R454" s="22">
        <f t="shared" si="328"/>
        <v>0.45285050357265177</v>
      </c>
      <c r="S454" s="85">
        <f t="shared" si="329"/>
        <v>42.179999999999836</v>
      </c>
      <c r="T454">
        <v>0</v>
      </c>
    </row>
    <row r="455" spans="2:20" x14ac:dyDescent="0.25">
      <c r="B455" s="69" t="s">
        <v>39</v>
      </c>
      <c r="C455" s="18" t="s">
        <v>1027</v>
      </c>
      <c r="D455" s="19" t="s">
        <v>1145</v>
      </c>
      <c r="E455" s="20" t="s">
        <v>1070</v>
      </c>
      <c r="F455" s="21" t="s">
        <v>75</v>
      </c>
      <c r="G455" s="22">
        <v>16.226877684741257</v>
      </c>
      <c r="H455" s="22">
        <v>110.97587810705892</v>
      </c>
      <c r="I455" s="22">
        <f t="shared" si="322"/>
        <v>1800.79</v>
      </c>
      <c r="J455" s="22"/>
      <c r="K455" s="22">
        <f t="shared" si="323"/>
        <v>0</v>
      </c>
      <c r="L455" s="22">
        <v>16.226877684741257</v>
      </c>
      <c r="M455" s="22">
        <f t="shared" si="324"/>
        <v>1800.79</v>
      </c>
      <c r="N455" s="22"/>
      <c r="O455" s="22">
        <f t="shared" si="325"/>
        <v>0</v>
      </c>
      <c r="P455" s="22">
        <f t="shared" si="326"/>
        <v>16.226877684741257</v>
      </c>
      <c r="Q455" s="22">
        <f t="shared" si="327"/>
        <v>1800.79</v>
      </c>
      <c r="R455" s="22">
        <f t="shared" si="328"/>
        <v>0</v>
      </c>
      <c r="S455" s="85">
        <f t="shared" si="329"/>
        <v>0</v>
      </c>
      <c r="T455">
        <v>0</v>
      </c>
    </row>
    <row r="456" spans="2:20" ht="24" x14ac:dyDescent="0.25">
      <c r="B456" s="69" t="s">
        <v>39</v>
      </c>
      <c r="C456" s="18" t="s">
        <v>1146</v>
      </c>
      <c r="D456" s="19" t="s">
        <v>1147</v>
      </c>
      <c r="E456" s="20" t="s">
        <v>1148</v>
      </c>
      <c r="F456" s="21" t="s">
        <v>75</v>
      </c>
      <c r="G456" s="22">
        <v>52.046207685133076</v>
      </c>
      <c r="H456" s="22">
        <v>85.896056578143543</v>
      </c>
      <c r="I456" s="22">
        <f t="shared" si="322"/>
        <v>4470.5600000000004</v>
      </c>
      <c r="J456" s="22"/>
      <c r="K456" s="22">
        <f t="shared" si="323"/>
        <v>0</v>
      </c>
      <c r="L456" s="22">
        <v>0</v>
      </c>
      <c r="M456" s="22">
        <f t="shared" si="324"/>
        <v>0</v>
      </c>
      <c r="N456" s="22"/>
      <c r="O456" s="22">
        <f t="shared" si="325"/>
        <v>0</v>
      </c>
      <c r="P456" s="22">
        <f t="shared" si="326"/>
        <v>0</v>
      </c>
      <c r="Q456" s="22">
        <f t="shared" si="327"/>
        <v>0</v>
      </c>
      <c r="R456" s="22">
        <f t="shared" si="328"/>
        <v>52.046207685133076</v>
      </c>
      <c r="S456" s="85">
        <f t="shared" si="329"/>
        <v>4470.5600000000004</v>
      </c>
      <c r="T456">
        <v>0</v>
      </c>
    </row>
    <row r="457" spans="2:20" x14ac:dyDescent="0.25">
      <c r="B457" s="69" t="s">
        <v>39</v>
      </c>
      <c r="C457" s="18" t="s">
        <v>1149</v>
      </c>
      <c r="D457" s="19" t="s">
        <v>1150</v>
      </c>
      <c r="E457" s="20" t="s">
        <v>1151</v>
      </c>
      <c r="F457" s="21" t="s">
        <v>43</v>
      </c>
      <c r="G457" s="22">
        <v>4</v>
      </c>
      <c r="H457" s="22">
        <v>38.052</v>
      </c>
      <c r="I457" s="22">
        <f t="shared" si="322"/>
        <v>152.21</v>
      </c>
      <c r="J457" s="22"/>
      <c r="K457" s="22">
        <f t="shared" si="323"/>
        <v>0</v>
      </c>
      <c r="L457" s="22">
        <v>4</v>
      </c>
      <c r="M457" s="22">
        <f t="shared" si="324"/>
        <v>152.21</v>
      </c>
      <c r="N457" s="22"/>
      <c r="O457" s="22">
        <f t="shared" si="325"/>
        <v>0</v>
      </c>
      <c r="P457" s="22">
        <f t="shared" si="326"/>
        <v>4</v>
      </c>
      <c r="Q457" s="22">
        <f t="shared" si="327"/>
        <v>152.21</v>
      </c>
      <c r="R457" s="22">
        <f t="shared" si="328"/>
        <v>0</v>
      </c>
      <c r="S457" s="85">
        <f t="shared" si="329"/>
        <v>0</v>
      </c>
      <c r="T457">
        <v>0</v>
      </c>
    </row>
    <row r="458" spans="2:20" x14ac:dyDescent="0.25">
      <c r="B458" s="69" t="s">
        <v>39</v>
      </c>
      <c r="C458" s="18" t="s">
        <v>1030</v>
      </c>
      <c r="D458" s="19" t="s">
        <v>1152</v>
      </c>
      <c r="E458" s="20" t="s">
        <v>1032</v>
      </c>
      <c r="F458" s="21" t="s">
        <v>43</v>
      </c>
      <c r="G458" s="22">
        <v>3</v>
      </c>
      <c r="H458" s="22">
        <v>57.120000000000005</v>
      </c>
      <c r="I458" s="22">
        <f t="shared" si="322"/>
        <v>171.36</v>
      </c>
      <c r="J458" s="22"/>
      <c r="K458" s="22">
        <f t="shared" si="323"/>
        <v>0</v>
      </c>
      <c r="L458" s="22">
        <v>3</v>
      </c>
      <c r="M458" s="22">
        <f t="shared" si="324"/>
        <v>171.36</v>
      </c>
      <c r="N458" s="22"/>
      <c r="O458" s="22">
        <f t="shared" si="325"/>
        <v>0</v>
      </c>
      <c r="P458" s="22">
        <f t="shared" si="326"/>
        <v>3</v>
      </c>
      <c r="Q458" s="22">
        <f t="shared" si="327"/>
        <v>171.36</v>
      </c>
      <c r="R458" s="22">
        <f t="shared" si="328"/>
        <v>0</v>
      </c>
      <c r="S458" s="85">
        <f t="shared" si="329"/>
        <v>0</v>
      </c>
      <c r="T458">
        <v>0</v>
      </c>
    </row>
    <row r="459" spans="2:20" x14ac:dyDescent="0.25">
      <c r="B459" s="69" t="s">
        <v>39</v>
      </c>
      <c r="C459" s="18" t="s">
        <v>1153</v>
      </c>
      <c r="D459" s="19" t="s">
        <v>1154</v>
      </c>
      <c r="E459" s="20" t="s">
        <v>1155</v>
      </c>
      <c r="F459" s="21" t="s">
        <v>43</v>
      </c>
      <c r="G459" s="22">
        <v>4</v>
      </c>
      <c r="H459" s="22">
        <v>80.099999999999994</v>
      </c>
      <c r="I459" s="22">
        <f t="shared" si="322"/>
        <v>320.39999999999998</v>
      </c>
      <c r="J459" s="22"/>
      <c r="K459" s="22">
        <f t="shared" si="323"/>
        <v>0</v>
      </c>
      <c r="L459" s="22">
        <v>4</v>
      </c>
      <c r="M459" s="22">
        <f t="shared" si="324"/>
        <v>320.39999999999998</v>
      </c>
      <c r="N459" s="22"/>
      <c r="O459" s="22">
        <f t="shared" si="325"/>
        <v>0</v>
      </c>
      <c r="P459" s="22">
        <f t="shared" si="326"/>
        <v>4</v>
      </c>
      <c r="Q459" s="22">
        <f t="shared" si="327"/>
        <v>320.39999999999998</v>
      </c>
      <c r="R459" s="22">
        <f t="shared" si="328"/>
        <v>0</v>
      </c>
      <c r="S459" s="85">
        <f t="shared" si="329"/>
        <v>0</v>
      </c>
      <c r="T459">
        <v>0</v>
      </c>
    </row>
    <row r="460" spans="2:20" x14ac:dyDescent="0.25">
      <c r="B460" s="69" t="s">
        <v>39</v>
      </c>
      <c r="C460" s="18" t="s">
        <v>1033</v>
      </c>
      <c r="D460" s="19" t="s">
        <v>1156</v>
      </c>
      <c r="E460" s="20" t="s">
        <v>1035</v>
      </c>
      <c r="F460" s="21" t="s">
        <v>43</v>
      </c>
      <c r="G460" s="22">
        <v>3</v>
      </c>
      <c r="H460" s="22">
        <v>118.956</v>
      </c>
      <c r="I460" s="22">
        <f t="shared" si="322"/>
        <v>356.87</v>
      </c>
      <c r="J460" s="22"/>
      <c r="K460" s="22">
        <f t="shared" si="323"/>
        <v>0</v>
      </c>
      <c r="L460" s="22">
        <v>3</v>
      </c>
      <c r="M460" s="22">
        <f t="shared" si="324"/>
        <v>356.87</v>
      </c>
      <c r="N460" s="22"/>
      <c r="O460" s="22">
        <f t="shared" si="325"/>
        <v>0</v>
      </c>
      <c r="P460" s="22">
        <f t="shared" si="326"/>
        <v>3</v>
      </c>
      <c r="Q460" s="22">
        <f t="shared" si="327"/>
        <v>356.87</v>
      </c>
      <c r="R460" s="22">
        <f t="shared" si="328"/>
        <v>0</v>
      </c>
      <c r="S460" s="85">
        <f t="shared" si="329"/>
        <v>0</v>
      </c>
      <c r="T460">
        <v>0</v>
      </c>
    </row>
    <row r="461" spans="2:20" x14ac:dyDescent="0.25">
      <c r="B461" s="69" t="s">
        <v>39</v>
      </c>
      <c r="C461" s="18" t="s">
        <v>1157</v>
      </c>
      <c r="D461" s="19" t="s">
        <v>1158</v>
      </c>
      <c r="E461" s="44" t="s">
        <v>1159</v>
      </c>
      <c r="F461" s="45" t="s">
        <v>43</v>
      </c>
      <c r="G461" s="22">
        <v>11</v>
      </c>
      <c r="H461" s="22">
        <v>60.587999999999994</v>
      </c>
      <c r="I461" s="22">
        <f t="shared" si="322"/>
        <v>666.47</v>
      </c>
      <c r="J461" s="22"/>
      <c r="K461" s="22">
        <f t="shared" si="323"/>
        <v>0</v>
      </c>
      <c r="L461" s="22">
        <v>11</v>
      </c>
      <c r="M461" s="22">
        <f t="shared" si="324"/>
        <v>666.47</v>
      </c>
      <c r="N461" s="22"/>
      <c r="O461" s="22">
        <f t="shared" si="325"/>
        <v>0</v>
      </c>
      <c r="P461" s="22">
        <f t="shared" si="326"/>
        <v>11</v>
      </c>
      <c r="Q461" s="22">
        <f t="shared" si="327"/>
        <v>666.47</v>
      </c>
      <c r="R461" s="22">
        <f t="shared" si="328"/>
        <v>0</v>
      </c>
      <c r="S461" s="85">
        <f t="shared" si="329"/>
        <v>0</v>
      </c>
      <c r="T461">
        <v>0</v>
      </c>
    </row>
    <row r="462" spans="2:20" ht="24" x14ac:dyDescent="0.25">
      <c r="B462" s="69" t="s">
        <v>39</v>
      </c>
      <c r="C462" s="18" t="s">
        <v>1160</v>
      </c>
      <c r="D462" s="19" t="s">
        <v>1161</v>
      </c>
      <c r="E462" s="20" t="s">
        <v>1162</v>
      </c>
      <c r="F462" s="21" t="s">
        <v>43</v>
      </c>
      <c r="G462" s="22">
        <v>2</v>
      </c>
      <c r="H462" s="22">
        <v>34.200000000000003</v>
      </c>
      <c r="I462" s="22">
        <f t="shared" si="322"/>
        <v>68.400000000000006</v>
      </c>
      <c r="J462" s="22"/>
      <c r="K462" s="22">
        <f t="shared" si="323"/>
        <v>0</v>
      </c>
      <c r="L462" s="22">
        <v>2</v>
      </c>
      <c r="M462" s="22">
        <f t="shared" si="324"/>
        <v>68.400000000000006</v>
      </c>
      <c r="N462" s="22"/>
      <c r="O462" s="22">
        <f t="shared" si="325"/>
        <v>0</v>
      </c>
      <c r="P462" s="22">
        <f t="shared" si="326"/>
        <v>2</v>
      </c>
      <c r="Q462" s="22">
        <f t="shared" si="327"/>
        <v>68.400000000000006</v>
      </c>
      <c r="R462" s="22">
        <f t="shared" si="328"/>
        <v>0</v>
      </c>
      <c r="S462" s="85">
        <f t="shared" si="329"/>
        <v>0</v>
      </c>
      <c r="T462">
        <v>0</v>
      </c>
    </row>
    <row r="463" spans="2:20" ht="24" x14ac:dyDescent="0.25">
      <c r="B463" s="69" t="s">
        <v>39</v>
      </c>
      <c r="C463" s="18" t="s">
        <v>1163</v>
      </c>
      <c r="D463" s="19" t="s">
        <v>1164</v>
      </c>
      <c r="E463" s="20" t="s">
        <v>1165</v>
      </c>
      <c r="F463" s="21" t="s">
        <v>43</v>
      </c>
      <c r="G463" s="22">
        <v>128</v>
      </c>
      <c r="H463" s="22">
        <v>99.48</v>
      </c>
      <c r="I463" s="22">
        <f t="shared" si="322"/>
        <v>12733.44</v>
      </c>
      <c r="J463" s="22"/>
      <c r="K463" s="22">
        <f t="shared" si="323"/>
        <v>0</v>
      </c>
      <c r="L463" s="22">
        <v>40</v>
      </c>
      <c r="M463" s="22">
        <f t="shared" si="324"/>
        <v>3979.2</v>
      </c>
      <c r="N463" s="22"/>
      <c r="O463" s="22">
        <f t="shared" si="325"/>
        <v>0</v>
      </c>
      <c r="P463" s="22">
        <f t="shared" si="326"/>
        <v>40</v>
      </c>
      <c r="Q463" s="22">
        <f t="shared" si="327"/>
        <v>3979.2</v>
      </c>
      <c r="R463" s="22">
        <f t="shared" si="328"/>
        <v>88</v>
      </c>
      <c r="S463" s="85">
        <f t="shared" si="329"/>
        <v>8754.2400000000016</v>
      </c>
      <c r="T463">
        <v>0</v>
      </c>
    </row>
    <row r="464" spans="2:20" ht="24" x14ac:dyDescent="0.25">
      <c r="B464" s="69" t="s">
        <v>39</v>
      </c>
      <c r="C464" s="18" t="s">
        <v>1166</v>
      </c>
      <c r="D464" s="19" t="s">
        <v>1167</v>
      </c>
      <c r="E464" s="20" t="s">
        <v>1168</v>
      </c>
      <c r="F464" s="21" t="s">
        <v>43</v>
      </c>
      <c r="G464" s="22">
        <v>5</v>
      </c>
      <c r="H464" s="22">
        <v>213.14400000000001</v>
      </c>
      <c r="I464" s="22">
        <f t="shared" si="322"/>
        <v>1065.72</v>
      </c>
      <c r="J464" s="22"/>
      <c r="K464" s="22">
        <f t="shared" si="323"/>
        <v>0</v>
      </c>
      <c r="L464" s="22">
        <v>0</v>
      </c>
      <c r="M464" s="22">
        <f t="shared" si="324"/>
        <v>0</v>
      </c>
      <c r="N464" s="22"/>
      <c r="O464" s="22">
        <f t="shared" si="325"/>
        <v>0</v>
      </c>
      <c r="P464" s="22">
        <f t="shared" si="326"/>
        <v>0</v>
      </c>
      <c r="Q464" s="22">
        <f t="shared" si="327"/>
        <v>0</v>
      </c>
      <c r="R464" s="22">
        <f t="shared" si="328"/>
        <v>5</v>
      </c>
      <c r="S464" s="85">
        <f t="shared" si="329"/>
        <v>1065.72</v>
      </c>
      <c r="T464">
        <v>0</v>
      </c>
    </row>
    <row r="465" spans="2:20" ht="24" x14ac:dyDescent="0.25">
      <c r="B465" s="69" t="s">
        <v>39</v>
      </c>
      <c r="C465" s="18" t="s">
        <v>1169</v>
      </c>
      <c r="D465" s="19" t="s">
        <v>1170</v>
      </c>
      <c r="E465" s="20" t="s">
        <v>1171</v>
      </c>
      <c r="F465" s="21" t="s">
        <v>75</v>
      </c>
      <c r="G465" s="22">
        <v>34.25674177889821</v>
      </c>
      <c r="H465" s="22">
        <v>112.95610145806617</v>
      </c>
      <c r="I465" s="22">
        <f t="shared" si="322"/>
        <v>3869.51</v>
      </c>
      <c r="J465" s="22"/>
      <c r="K465" s="22">
        <f t="shared" si="323"/>
        <v>0</v>
      </c>
      <c r="L465" s="22">
        <v>30.6</v>
      </c>
      <c r="M465" s="22">
        <f t="shared" si="324"/>
        <v>3456.46</v>
      </c>
      <c r="N465" s="22"/>
      <c r="O465" s="22">
        <f t="shared" si="325"/>
        <v>0</v>
      </c>
      <c r="P465" s="22">
        <f t="shared" si="326"/>
        <v>30.6</v>
      </c>
      <c r="Q465" s="22">
        <f t="shared" si="327"/>
        <v>3456.46</v>
      </c>
      <c r="R465" s="22">
        <f t="shared" si="328"/>
        <v>3.6567417788982084</v>
      </c>
      <c r="S465" s="85">
        <f t="shared" si="329"/>
        <v>413.05000000000018</v>
      </c>
      <c r="T465">
        <v>0</v>
      </c>
    </row>
    <row r="466" spans="2:20" ht="24" x14ac:dyDescent="0.25">
      <c r="B466" s="72" t="s">
        <v>134</v>
      </c>
      <c r="C466" s="18" t="s">
        <v>1172</v>
      </c>
      <c r="D466" s="19" t="s">
        <v>1173</v>
      </c>
      <c r="E466" s="20" t="s">
        <v>1174</v>
      </c>
      <c r="F466" s="21" t="s">
        <v>420</v>
      </c>
      <c r="G466" s="22">
        <v>36.059728188313912</v>
      </c>
      <c r="H466" s="22">
        <v>257.65485395452805</v>
      </c>
      <c r="I466" s="22">
        <f t="shared" si="322"/>
        <v>9290.9599999999991</v>
      </c>
      <c r="J466" s="22"/>
      <c r="K466" s="22">
        <f t="shared" si="323"/>
        <v>0</v>
      </c>
      <c r="L466" s="22">
        <v>35.700000000000003</v>
      </c>
      <c r="M466" s="22">
        <f t="shared" si="324"/>
        <v>9198.2800000000007</v>
      </c>
      <c r="N466" s="22"/>
      <c r="O466" s="22">
        <f t="shared" si="325"/>
        <v>0</v>
      </c>
      <c r="P466" s="22">
        <f t="shared" si="326"/>
        <v>35.700000000000003</v>
      </c>
      <c r="Q466" s="22">
        <f t="shared" si="327"/>
        <v>9198.2800000000007</v>
      </c>
      <c r="R466" s="22">
        <f t="shared" si="328"/>
        <v>0.35972818831390896</v>
      </c>
      <c r="S466" s="85">
        <f t="shared" si="329"/>
        <v>92.679999999998472</v>
      </c>
      <c r="T466">
        <v>0</v>
      </c>
    </row>
    <row r="467" spans="2:20" ht="24" x14ac:dyDescent="0.25">
      <c r="B467" s="72" t="s">
        <v>134</v>
      </c>
      <c r="C467" s="18" t="s">
        <v>1175</v>
      </c>
      <c r="D467" s="19" t="s">
        <v>1176</v>
      </c>
      <c r="E467" s="20" t="s">
        <v>1177</v>
      </c>
      <c r="F467" s="21" t="s">
        <v>420</v>
      </c>
      <c r="G467" s="22">
        <v>36.059728188313912</v>
      </c>
      <c r="H467" s="22">
        <v>243.88503302279639</v>
      </c>
      <c r="I467" s="22">
        <f t="shared" si="322"/>
        <v>8794.43</v>
      </c>
      <c r="J467" s="22"/>
      <c r="K467" s="22">
        <f t="shared" si="323"/>
        <v>0</v>
      </c>
      <c r="L467" s="22">
        <v>35.700000000000003</v>
      </c>
      <c r="M467" s="22">
        <f t="shared" si="324"/>
        <v>8706.7000000000007</v>
      </c>
      <c r="N467" s="22"/>
      <c r="O467" s="22">
        <f t="shared" si="325"/>
        <v>0</v>
      </c>
      <c r="P467" s="22">
        <f t="shared" si="326"/>
        <v>35.700000000000003</v>
      </c>
      <c r="Q467" s="22">
        <f t="shared" si="327"/>
        <v>8706.7000000000007</v>
      </c>
      <c r="R467" s="22">
        <f t="shared" si="328"/>
        <v>0.35972818831390896</v>
      </c>
      <c r="S467" s="85">
        <f t="shared" si="329"/>
        <v>87.729999999999563</v>
      </c>
      <c r="T467">
        <v>0</v>
      </c>
    </row>
    <row r="468" spans="2:20" ht="24" x14ac:dyDescent="0.25">
      <c r="B468" s="69" t="s">
        <v>39</v>
      </c>
      <c r="C468" s="18" t="s">
        <v>1169</v>
      </c>
      <c r="D468" s="19" t="s">
        <v>1178</v>
      </c>
      <c r="E468" s="20" t="s">
        <v>1171</v>
      </c>
      <c r="F468" s="21" t="s">
        <v>75</v>
      </c>
      <c r="G468" s="22">
        <v>73.321447316238277</v>
      </c>
      <c r="H468" s="22">
        <v>112.95603541865422</v>
      </c>
      <c r="I468" s="22">
        <f t="shared" si="322"/>
        <v>8282.1</v>
      </c>
      <c r="J468" s="22"/>
      <c r="K468" s="22">
        <f t="shared" si="323"/>
        <v>0</v>
      </c>
      <c r="L468" s="22">
        <v>72.42</v>
      </c>
      <c r="M468" s="22">
        <f t="shared" si="324"/>
        <v>8180.28</v>
      </c>
      <c r="N468" s="22"/>
      <c r="O468" s="22">
        <f t="shared" si="325"/>
        <v>0</v>
      </c>
      <c r="P468" s="22">
        <f t="shared" si="326"/>
        <v>72.42</v>
      </c>
      <c r="Q468" s="22">
        <f t="shared" si="327"/>
        <v>8180.28</v>
      </c>
      <c r="R468" s="22">
        <f t="shared" si="328"/>
        <v>0.90144731623827568</v>
      </c>
      <c r="S468" s="85">
        <f t="shared" si="329"/>
        <v>101.82000000000062</v>
      </c>
      <c r="T468">
        <v>0</v>
      </c>
    </row>
    <row r="469" spans="2:20" ht="24" x14ac:dyDescent="0.25">
      <c r="B469" s="69" t="s">
        <v>39</v>
      </c>
      <c r="C469" s="18" t="s">
        <v>1179</v>
      </c>
      <c r="D469" s="19" t="s">
        <v>1180</v>
      </c>
      <c r="E469" s="20" t="s">
        <v>1181</v>
      </c>
      <c r="F469" s="21" t="s">
        <v>75</v>
      </c>
      <c r="G469" s="22">
        <v>64.90751073896503</v>
      </c>
      <c r="H469" s="22">
        <v>177.86397704309934</v>
      </c>
      <c r="I469" s="22">
        <f t="shared" si="322"/>
        <v>11544.71</v>
      </c>
      <c r="J469" s="22"/>
      <c r="K469" s="22">
        <f t="shared" si="323"/>
        <v>0</v>
      </c>
      <c r="L469" s="22">
        <v>44.88</v>
      </c>
      <c r="M469" s="22">
        <f t="shared" si="324"/>
        <v>7982.54</v>
      </c>
      <c r="N469" s="22"/>
      <c r="O469" s="22">
        <f t="shared" si="325"/>
        <v>0</v>
      </c>
      <c r="P469" s="22">
        <f t="shared" si="326"/>
        <v>44.88</v>
      </c>
      <c r="Q469" s="22">
        <f t="shared" si="327"/>
        <v>7982.54</v>
      </c>
      <c r="R469" s="22">
        <f t="shared" si="328"/>
        <v>20.027510738965027</v>
      </c>
      <c r="S469" s="85">
        <f t="shared" si="329"/>
        <v>3562.1699999999992</v>
      </c>
      <c r="T469">
        <v>0</v>
      </c>
    </row>
    <row r="470" spans="2:20" ht="24" x14ac:dyDescent="0.25">
      <c r="B470" s="72" t="s">
        <v>134</v>
      </c>
      <c r="C470" s="18" t="s">
        <v>1182</v>
      </c>
      <c r="D470" s="19" t="s">
        <v>1183</v>
      </c>
      <c r="E470" s="20" t="s">
        <v>1184</v>
      </c>
      <c r="F470" s="21" t="s">
        <v>420</v>
      </c>
      <c r="G470" s="22">
        <v>129.81502147793006</v>
      </c>
      <c r="H470" s="22">
        <v>242.70001761973575</v>
      </c>
      <c r="I470" s="22">
        <f t="shared" si="322"/>
        <v>31506.11</v>
      </c>
      <c r="J470" s="22"/>
      <c r="K470" s="22">
        <f t="shared" si="323"/>
        <v>0</v>
      </c>
      <c r="L470" s="22">
        <v>52.02</v>
      </c>
      <c r="M470" s="22">
        <f t="shared" si="324"/>
        <v>12625.25</v>
      </c>
      <c r="N470" s="22"/>
      <c r="O470" s="22">
        <f t="shared" si="325"/>
        <v>0</v>
      </c>
      <c r="P470" s="22">
        <f t="shared" si="326"/>
        <v>52.02</v>
      </c>
      <c r="Q470" s="22">
        <f t="shared" si="327"/>
        <v>12625.25</v>
      </c>
      <c r="R470" s="22">
        <f t="shared" si="328"/>
        <v>77.79502147793005</v>
      </c>
      <c r="S470" s="85">
        <f t="shared" si="329"/>
        <v>18880.86</v>
      </c>
      <c r="T470">
        <v>0</v>
      </c>
    </row>
    <row r="471" spans="2:20" x14ac:dyDescent="0.25">
      <c r="B471" s="69" t="s">
        <v>39</v>
      </c>
      <c r="C471" s="18" t="s">
        <v>1185</v>
      </c>
      <c r="D471" s="19" t="s">
        <v>1186</v>
      </c>
      <c r="E471" s="20" t="s">
        <v>1187</v>
      </c>
      <c r="F471" s="21" t="s">
        <v>43</v>
      </c>
      <c r="G471" s="22">
        <v>7199</v>
      </c>
      <c r="H471" s="22">
        <v>8.604000000000001</v>
      </c>
      <c r="I471" s="22">
        <f t="shared" si="322"/>
        <v>61940.2</v>
      </c>
      <c r="J471" s="22"/>
      <c r="K471" s="22">
        <f t="shared" si="323"/>
        <v>0</v>
      </c>
      <c r="L471" s="22">
        <v>4000</v>
      </c>
      <c r="M471" s="22">
        <f t="shared" si="324"/>
        <v>34416</v>
      </c>
      <c r="N471" s="22">
        <v>2450</v>
      </c>
      <c r="O471" s="22">
        <f t="shared" si="325"/>
        <v>21079.8</v>
      </c>
      <c r="P471" s="22">
        <f t="shared" si="326"/>
        <v>6450</v>
      </c>
      <c r="Q471" s="22">
        <f t="shared" si="327"/>
        <v>55495.8</v>
      </c>
      <c r="R471" s="22">
        <f t="shared" si="328"/>
        <v>749</v>
      </c>
      <c r="S471" s="85">
        <f t="shared" si="329"/>
        <v>6444.3999999999942</v>
      </c>
      <c r="T471">
        <v>0</v>
      </c>
    </row>
    <row r="472" spans="2:20" x14ac:dyDescent="0.25">
      <c r="B472" s="69" t="s">
        <v>39</v>
      </c>
      <c r="C472" s="18" t="s">
        <v>869</v>
      </c>
      <c r="D472" s="19" t="s">
        <v>1188</v>
      </c>
      <c r="E472" s="20" t="s">
        <v>871</v>
      </c>
      <c r="F472" s="21" t="s">
        <v>43</v>
      </c>
      <c r="G472" s="22">
        <v>147</v>
      </c>
      <c r="H472" s="22">
        <v>9.984</v>
      </c>
      <c r="I472" s="22">
        <f t="shared" si="322"/>
        <v>1467.65</v>
      </c>
      <c r="J472" s="22"/>
      <c r="K472" s="22">
        <f t="shared" si="323"/>
        <v>0</v>
      </c>
      <c r="L472" s="22">
        <v>130</v>
      </c>
      <c r="M472" s="22">
        <f t="shared" si="324"/>
        <v>1297.92</v>
      </c>
      <c r="N472" s="22">
        <v>17</v>
      </c>
      <c r="O472" s="22">
        <f t="shared" si="325"/>
        <v>169.73</v>
      </c>
      <c r="P472" s="22">
        <f t="shared" si="326"/>
        <v>147</v>
      </c>
      <c r="Q472" s="22">
        <f t="shared" si="327"/>
        <v>1467.65</v>
      </c>
      <c r="R472" s="22">
        <f t="shared" si="328"/>
        <v>0</v>
      </c>
      <c r="S472" s="85">
        <f t="shared" si="329"/>
        <v>0</v>
      </c>
      <c r="T472">
        <v>0</v>
      </c>
    </row>
    <row r="473" spans="2:20" x14ac:dyDescent="0.25">
      <c r="B473" s="69" t="s">
        <v>39</v>
      </c>
      <c r="C473" s="18" t="s">
        <v>872</v>
      </c>
      <c r="D473" s="19" t="s">
        <v>1189</v>
      </c>
      <c r="E473" s="20" t="s">
        <v>874</v>
      </c>
      <c r="F473" s="21" t="s">
        <v>43</v>
      </c>
      <c r="G473" s="22">
        <v>38</v>
      </c>
      <c r="H473" s="22">
        <v>11.784000000000001</v>
      </c>
      <c r="I473" s="22">
        <f t="shared" si="322"/>
        <v>447.79</v>
      </c>
      <c r="J473" s="22"/>
      <c r="K473" s="22">
        <f t="shared" si="323"/>
        <v>0</v>
      </c>
      <c r="L473" s="22">
        <v>30</v>
      </c>
      <c r="M473" s="22">
        <f t="shared" si="324"/>
        <v>353.52</v>
      </c>
      <c r="N473" s="22">
        <v>8</v>
      </c>
      <c r="O473" s="22">
        <f t="shared" si="325"/>
        <v>94.27</v>
      </c>
      <c r="P473" s="22">
        <f t="shared" si="326"/>
        <v>38</v>
      </c>
      <c r="Q473" s="22">
        <f t="shared" si="327"/>
        <v>447.78999999999996</v>
      </c>
      <c r="R473" s="22">
        <f t="shared" si="328"/>
        <v>0</v>
      </c>
      <c r="S473" s="85">
        <f t="shared" si="329"/>
        <v>0</v>
      </c>
      <c r="T473">
        <v>0</v>
      </c>
    </row>
    <row r="474" spans="2:20" x14ac:dyDescent="0.25">
      <c r="B474" s="69" t="s">
        <v>39</v>
      </c>
      <c r="C474" s="18" t="s">
        <v>875</v>
      </c>
      <c r="D474" s="19" t="s">
        <v>1190</v>
      </c>
      <c r="E474" s="44" t="s">
        <v>877</v>
      </c>
      <c r="F474" s="45" t="s">
        <v>43</v>
      </c>
      <c r="G474" s="22">
        <v>8</v>
      </c>
      <c r="H474" s="22">
        <v>13.176</v>
      </c>
      <c r="I474" s="22">
        <f t="shared" si="322"/>
        <v>105.41</v>
      </c>
      <c r="J474" s="22"/>
      <c r="K474" s="22">
        <f t="shared" si="323"/>
        <v>0</v>
      </c>
      <c r="L474" s="22">
        <v>8</v>
      </c>
      <c r="M474" s="22">
        <f t="shared" si="324"/>
        <v>105.41</v>
      </c>
      <c r="N474" s="22"/>
      <c r="O474" s="22">
        <f t="shared" si="325"/>
        <v>0</v>
      </c>
      <c r="P474" s="22">
        <f t="shared" si="326"/>
        <v>8</v>
      </c>
      <c r="Q474" s="22">
        <f t="shared" si="327"/>
        <v>105.41</v>
      </c>
      <c r="R474" s="22">
        <f t="shared" si="328"/>
        <v>0</v>
      </c>
      <c r="S474" s="85">
        <f t="shared" si="329"/>
        <v>0</v>
      </c>
      <c r="T474">
        <v>0</v>
      </c>
    </row>
    <row r="475" spans="2:20" x14ac:dyDescent="0.25">
      <c r="B475" s="69" t="s">
        <v>39</v>
      </c>
      <c r="C475" s="18" t="s">
        <v>1191</v>
      </c>
      <c r="D475" s="19" t="s">
        <v>1192</v>
      </c>
      <c r="E475" s="44" t="s">
        <v>1193</v>
      </c>
      <c r="F475" s="45" t="s">
        <v>34</v>
      </c>
      <c r="G475" s="22">
        <v>2.4039818792209271</v>
      </c>
      <c r="H475" s="22">
        <v>587.385459185581</v>
      </c>
      <c r="I475" s="22">
        <f t="shared" si="322"/>
        <v>1412.06</v>
      </c>
      <c r="J475" s="22"/>
      <c r="K475" s="22">
        <f t="shared" si="323"/>
        <v>0</v>
      </c>
      <c r="L475" s="22">
        <v>2</v>
      </c>
      <c r="M475" s="22">
        <f t="shared" si="324"/>
        <v>1174.77</v>
      </c>
      <c r="N475" s="22"/>
      <c r="O475" s="22">
        <f t="shared" si="325"/>
        <v>0</v>
      </c>
      <c r="P475" s="22">
        <f t="shared" si="326"/>
        <v>2</v>
      </c>
      <c r="Q475" s="22">
        <f t="shared" si="327"/>
        <v>1174.77</v>
      </c>
      <c r="R475" s="22">
        <f t="shared" si="328"/>
        <v>0.4039818792209271</v>
      </c>
      <c r="S475" s="85">
        <f t="shared" si="329"/>
        <v>237.28999999999996</v>
      </c>
      <c r="T475">
        <v>0</v>
      </c>
    </row>
    <row r="476" spans="2:20" x14ac:dyDescent="0.25">
      <c r="B476" s="70"/>
      <c r="C476" s="23"/>
      <c r="D476" s="24" t="s">
        <v>1194</v>
      </c>
      <c r="E476" s="28" t="s">
        <v>1042</v>
      </c>
      <c r="F476" s="29"/>
      <c r="G476" s="46"/>
      <c r="H476" s="27"/>
      <c r="I476" s="27">
        <f>SUBTOTAL(9,I477:I501)</f>
        <v>937533.25000000012</v>
      </c>
      <c r="J476" s="27"/>
      <c r="K476" s="33">
        <f>SUBTOTAL(9,K477:K501)</f>
        <v>0</v>
      </c>
      <c r="L476" s="27"/>
      <c r="M476" s="33">
        <f>SUBTOTAL(9,M477:M501)</f>
        <v>301547.73</v>
      </c>
      <c r="N476" s="27"/>
      <c r="O476" s="33">
        <f>SUBTOTAL(9,O477:O501)</f>
        <v>402353.36</v>
      </c>
      <c r="P476" s="27"/>
      <c r="Q476" s="33">
        <f>SUBTOTAL(9,Q477:Q501)</f>
        <v>703901.08999999985</v>
      </c>
      <c r="R476" s="27"/>
      <c r="S476" s="87">
        <f>SUBTOTAL(9,S477:S501)</f>
        <v>233632.15999999997</v>
      </c>
      <c r="T476">
        <v>0</v>
      </c>
    </row>
    <row r="477" spans="2:20" x14ac:dyDescent="0.25">
      <c r="B477" s="69" t="s">
        <v>39</v>
      </c>
      <c r="C477" s="18" t="s">
        <v>1195</v>
      </c>
      <c r="D477" s="19" t="s">
        <v>1196</v>
      </c>
      <c r="E477" s="20" t="s">
        <v>1197</v>
      </c>
      <c r="F477" s="21" t="s">
        <v>75</v>
      </c>
      <c r="G477" s="22">
        <v>60.099546980523179</v>
      </c>
      <c r="H477" s="22">
        <v>10.511959436312216</v>
      </c>
      <c r="I477" s="22">
        <f t="shared" ref="I477:I501" si="330">ROUND(G477*H477,2)</f>
        <v>631.76</v>
      </c>
      <c r="J477" s="22"/>
      <c r="K477" s="22">
        <f t="shared" ref="K477:K501" si="331">ROUND($H477*J477,2)</f>
        <v>0</v>
      </c>
      <c r="L477" s="22">
        <v>0</v>
      </c>
      <c r="M477" s="22">
        <f t="shared" ref="M477:M501" si="332">ROUND($H477*L477,2)</f>
        <v>0</v>
      </c>
      <c r="N477" s="22"/>
      <c r="O477" s="22">
        <f t="shared" ref="O477:O501" si="333">ROUND($H477*N477,2)</f>
        <v>0</v>
      </c>
      <c r="P477" s="22">
        <f t="shared" ref="P477:P501" si="334">J477+L477+N477</f>
        <v>0</v>
      </c>
      <c r="Q477" s="22">
        <f t="shared" ref="Q477:Q501" si="335">+M477+K477+O477</f>
        <v>0</v>
      </c>
      <c r="R477" s="22">
        <f t="shared" ref="R477:R501" si="336">G477-P477</f>
        <v>60.099546980523179</v>
      </c>
      <c r="S477" s="85">
        <f t="shared" ref="S477:S501" si="337">I477-Q477</f>
        <v>631.76</v>
      </c>
      <c r="T477">
        <v>0</v>
      </c>
    </row>
    <row r="478" spans="2:20" x14ac:dyDescent="0.25">
      <c r="B478" s="69" t="s">
        <v>39</v>
      </c>
      <c r="C478" s="18" t="s">
        <v>1198</v>
      </c>
      <c r="D478" s="19" t="s">
        <v>1199</v>
      </c>
      <c r="E478" s="20" t="s">
        <v>1200</v>
      </c>
      <c r="F478" s="21" t="s">
        <v>75</v>
      </c>
      <c r="G478" s="22">
        <v>492.81628524029003</v>
      </c>
      <c r="H478" s="22">
        <v>11.844007949441044</v>
      </c>
      <c r="I478" s="22">
        <f t="shared" si="330"/>
        <v>5836.92</v>
      </c>
      <c r="J478" s="22"/>
      <c r="K478" s="22">
        <f t="shared" si="331"/>
        <v>0</v>
      </c>
      <c r="L478" s="22">
        <v>249.9</v>
      </c>
      <c r="M478" s="22">
        <f t="shared" si="332"/>
        <v>2959.82</v>
      </c>
      <c r="N478" s="22">
        <v>242.92019999999997</v>
      </c>
      <c r="O478" s="22">
        <f t="shared" si="333"/>
        <v>2877.15</v>
      </c>
      <c r="P478" s="22">
        <f t="shared" si="334"/>
        <v>492.8202</v>
      </c>
      <c r="Q478" s="22">
        <f t="shared" si="335"/>
        <v>5836.97</v>
      </c>
      <c r="R478" s="22">
        <f t="shared" si="336"/>
        <v>-3.9147597099713494E-3</v>
      </c>
      <c r="S478" s="85">
        <f t="shared" si="337"/>
        <v>-5.0000000000181899E-2</v>
      </c>
      <c r="T478">
        <v>0</v>
      </c>
    </row>
    <row r="479" spans="2:20" x14ac:dyDescent="0.25">
      <c r="B479" s="69" t="s">
        <v>39</v>
      </c>
      <c r="C479" s="18" t="s">
        <v>1201</v>
      </c>
      <c r="D479" s="19" t="s">
        <v>1202</v>
      </c>
      <c r="E479" s="20" t="s">
        <v>1203</v>
      </c>
      <c r="F479" s="21" t="s">
        <v>75</v>
      </c>
      <c r="G479" s="22">
        <v>1021.6922986688941</v>
      </c>
      <c r="H479" s="22">
        <v>22.223998389321814</v>
      </c>
      <c r="I479" s="22">
        <f t="shared" si="330"/>
        <v>22706.09</v>
      </c>
      <c r="J479" s="22"/>
      <c r="K479" s="22">
        <f t="shared" si="331"/>
        <v>0</v>
      </c>
      <c r="L479" s="22">
        <v>28.05</v>
      </c>
      <c r="M479" s="22">
        <f t="shared" si="332"/>
        <v>623.38</v>
      </c>
      <c r="N479" s="22">
        <v>993.64097249999998</v>
      </c>
      <c r="O479" s="22">
        <f t="shared" si="333"/>
        <v>22082.68</v>
      </c>
      <c r="P479" s="22">
        <f t="shared" si="334"/>
        <v>1021.6909724999999</v>
      </c>
      <c r="Q479" s="22">
        <f t="shared" si="335"/>
        <v>22706.06</v>
      </c>
      <c r="R479" s="22">
        <f t="shared" si="336"/>
        <v>1.3261688941383909E-3</v>
      </c>
      <c r="S479" s="85">
        <f t="shared" si="337"/>
        <v>2.9999999998835847E-2</v>
      </c>
      <c r="T479">
        <v>0</v>
      </c>
    </row>
    <row r="480" spans="2:20" x14ac:dyDescent="0.25">
      <c r="B480" s="69" t="s">
        <v>39</v>
      </c>
      <c r="C480" s="18" t="s">
        <v>1204</v>
      </c>
      <c r="D480" s="19" t="s">
        <v>1205</v>
      </c>
      <c r="E480" s="20" t="s">
        <v>1206</v>
      </c>
      <c r="F480" s="21" t="s">
        <v>75</v>
      </c>
      <c r="G480" s="22">
        <v>90.149320470784772</v>
      </c>
      <c r="H480" s="22">
        <v>39.803960598492608</v>
      </c>
      <c r="I480" s="22">
        <f t="shared" si="330"/>
        <v>3588.3</v>
      </c>
      <c r="J480" s="22"/>
      <c r="K480" s="22">
        <f t="shared" si="331"/>
        <v>0</v>
      </c>
      <c r="L480" s="22">
        <v>0</v>
      </c>
      <c r="M480" s="22">
        <f t="shared" si="332"/>
        <v>0</v>
      </c>
      <c r="N480" s="22">
        <v>90.149320470784772</v>
      </c>
      <c r="O480" s="22">
        <f t="shared" si="333"/>
        <v>3588.3</v>
      </c>
      <c r="P480" s="22">
        <f t="shared" si="334"/>
        <v>90.149320470784772</v>
      </c>
      <c r="Q480" s="22">
        <f t="shared" si="335"/>
        <v>3588.3</v>
      </c>
      <c r="R480" s="22">
        <f t="shared" si="336"/>
        <v>0</v>
      </c>
      <c r="S480" s="85">
        <f t="shared" si="337"/>
        <v>0</v>
      </c>
      <c r="T480">
        <v>0</v>
      </c>
    </row>
    <row r="481" spans="2:20" x14ac:dyDescent="0.25">
      <c r="B481" s="69" t="s">
        <v>39</v>
      </c>
      <c r="C481" s="18" t="s">
        <v>1207</v>
      </c>
      <c r="D481" s="19" t="s">
        <v>1208</v>
      </c>
      <c r="E481" s="20" t="s">
        <v>1209</v>
      </c>
      <c r="F481" s="21" t="s">
        <v>75</v>
      </c>
      <c r="G481" s="22">
        <v>99.164252517863247</v>
      </c>
      <c r="H481" s="22">
        <v>57.09605887444247</v>
      </c>
      <c r="I481" s="22">
        <f t="shared" si="330"/>
        <v>5661.89</v>
      </c>
      <c r="J481" s="22"/>
      <c r="K481" s="22">
        <f t="shared" si="331"/>
        <v>0</v>
      </c>
      <c r="L481" s="22">
        <v>50.49</v>
      </c>
      <c r="M481" s="22">
        <f t="shared" si="332"/>
        <v>2882.78</v>
      </c>
      <c r="N481" s="22"/>
      <c r="O481" s="22">
        <f t="shared" si="333"/>
        <v>0</v>
      </c>
      <c r="P481" s="22">
        <f t="shared" si="334"/>
        <v>50.49</v>
      </c>
      <c r="Q481" s="22">
        <f t="shared" si="335"/>
        <v>2882.78</v>
      </c>
      <c r="R481" s="22">
        <f t="shared" si="336"/>
        <v>48.674252517863245</v>
      </c>
      <c r="S481" s="85">
        <f t="shared" si="337"/>
        <v>2779.11</v>
      </c>
      <c r="T481">
        <v>0</v>
      </c>
    </row>
    <row r="482" spans="2:20" x14ac:dyDescent="0.25">
      <c r="B482" s="69" t="s">
        <v>39</v>
      </c>
      <c r="C482" s="18" t="s">
        <v>1210</v>
      </c>
      <c r="D482" s="19" t="s">
        <v>1211</v>
      </c>
      <c r="E482" s="20" t="s">
        <v>1212</v>
      </c>
      <c r="F482" s="21" t="s">
        <v>75</v>
      </c>
      <c r="G482" s="22">
        <v>18.029864094156956</v>
      </c>
      <c r="H482" s="22">
        <v>74.280094015463035</v>
      </c>
      <c r="I482" s="22">
        <f t="shared" si="330"/>
        <v>1339.26</v>
      </c>
      <c r="J482" s="22"/>
      <c r="K482" s="22">
        <f t="shared" si="331"/>
        <v>0</v>
      </c>
      <c r="L482" s="22">
        <v>0</v>
      </c>
      <c r="M482" s="22">
        <f t="shared" si="332"/>
        <v>0</v>
      </c>
      <c r="N482" s="22">
        <v>18.029864094156959</v>
      </c>
      <c r="O482" s="22">
        <f t="shared" si="333"/>
        <v>1339.26</v>
      </c>
      <c r="P482" s="22">
        <f t="shared" si="334"/>
        <v>18.029864094156959</v>
      </c>
      <c r="Q482" s="22">
        <f t="shared" si="335"/>
        <v>1339.26</v>
      </c>
      <c r="R482" s="22">
        <f t="shared" si="336"/>
        <v>0</v>
      </c>
      <c r="S482" s="85">
        <f t="shared" si="337"/>
        <v>0</v>
      </c>
      <c r="T482">
        <v>0</v>
      </c>
    </row>
    <row r="483" spans="2:20" x14ac:dyDescent="0.25">
      <c r="B483" s="69" t="s">
        <v>39</v>
      </c>
      <c r="C483" s="18" t="s">
        <v>1213</v>
      </c>
      <c r="D483" s="19" t="s">
        <v>1214</v>
      </c>
      <c r="E483" s="20" t="s">
        <v>1215</v>
      </c>
      <c r="F483" s="21" t="s">
        <v>75</v>
      </c>
      <c r="G483" s="22">
        <v>1478.4488557208704</v>
      </c>
      <c r="H483" s="22">
        <v>95.412001202584932</v>
      </c>
      <c r="I483" s="22">
        <f t="shared" si="330"/>
        <v>141061.76000000001</v>
      </c>
      <c r="J483" s="22"/>
      <c r="K483" s="22">
        <f t="shared" si="331"/>
        <v>0</v>
      </c>
      <c r="L483" s="22">
        <v>0</v>
      </c>
      <c r="M483" s="22">
        <f t="shared" si="332"/>
        <v>0</v>
      </c>
      <c r="N483" s="22">
        <v>224.39119999999997</v>
      </c>
      <c r="O483" s="22">
        <f t="shared" si="333"/>
        <v>21409.61</v>
      </c>
      <c r="P483" s="22">
        <f t="shared" si="334"/>
        <v>224.39119999999997</v>
      </c>
      <c r="Q483" s="22">
        <f t="shared" si="335"/>
        <v>21409.61</v>
      </c>
      <c r="R483" s="22">
        <f t="shared" si="336"/>
        <v>1254.0576557208703</v>
      </c>
      <c r="S483" s="85">
        <f t="shared" si="337"/>
        <v>119652.15000000001</v>
      </c>
      <c r="T483">
        <v>0</v>
      </c>
    </row>
    <row r="484" spans="2:20" x14ac:dyDescent="0.25">
      <c r="B484" s="69" t="s">
        <v>39</v>
      </c>
      <c r="C484" s="18" t="s">
        <v>1216</v>
      </c>
      <c r="D484" s="19" t="s">
        <v>1217</v>
      </c>
      <c r="E484" s="20" t="s">
        <v>1218</v>
      </c>
      <c r="F484" s="21" t="s">
        <v>75</v>
      </c>
      <c r="G484" s="22">
        <v>2148.5588045537038</v>
      </c>
      <c r="H484" s="22">
        <v>121.45200189398753</v>
      </c>
      <c r="I484" s="22">
        <f t="shared" si="330"/>
        <v>260946.77</v>
      </c>
      <c r="J484" s="22"/>
      <c r="K484" s="22">
        <f t="shared" si="331"/>
        <v>0</v>
      </c>
      <c r="L484" s="22">
        <v>498.78000000000003</v>
      </c>
      <c r="M484" s="22">
        <f t="shared" si="332"/>
        <v>60577.83</v>
      </c>
      <c r="N484" s="22">
        <v>1649.78</v>
      </c>
      <c r="O484" s="22">
        <f t="shared" si="333"/>
        <v>200369.08</v>
      </c>
      <c r="P484" s="22">
        <f t="shared" si="334"/>
        <v>2148.56</v>
      </c>
      <c r="Q484" s="22">
        <f t="shared" si="335"/>
        <v>260946.90999999997</v>
      </c>
      <c r="R484" s="22">
        <f t="shared" si="336"/>
        <v>-1.1954462961512036E-3</v>
      </c>
      <c r="S484" s="85">
        <f t="shared" si="337"/>
        <v>-0.13999999998486601</v>
      </c>
      <c r="T484">
        <v>0</v>
      </c>
    </row>
    <row r="485" spans="2:20" x14ac:dyDescent="0.25">
      <c r="B485" s="69" t="s">
        <v>39</v>
      </c>
      <c r="C485" s="18" t="s">
        <v>1219</v>
      </c>
      <c r="D485" s="19" t="s">
        <v>1220</v>
      </c>
      <c r="E485" s="20" t="s">
        <v>1221</v>
      </c>
      <c r="F485" s="21" t="s">
        <v>75</v>
      </c>
      <c r="G485" s="22">
        <v>24.039818792209275</v>
      </c>
      <c r="H485" s="22">
        <v>10.404238158444713</v>
      </c>
      <c r="I485" s="22">
        <f t="shared" si="330"/>
        <v>250.12</v>
      </c>
      <c r="J485" s="22"/>
      <c r="K485" s="22">
        <f t="shared" si="331"/>
        <v>0</v>
      </c>
      <c r="L485" s="22">
        <v>0</v>
      </c>
      <c r="M485" s="22">
        <f t="shared" si="332"/>
        <v>0</v>
      </c>
      <c r="N485" s="22"/>
      <c r="O485" s="22">
        <f t="shared" si="333"/>
        <v>0</v>
      </c>
      <c r="P485" s="22">
        <f t="shared" si="334"/>
        <v>0</v>
      </c>
      <c r="Q485" s="22">
        <f t="shared" si="335"/>
        <v>0</v>
      </c>
      <c r="R485" s="22">
        <f t="shared" si="336"/>
        <v>24.039818792209275</v>
      </c>
      <c r="S485" s="85">
        <f t="shared" si="337"/>
        <v>250.12</v>
      </c>
      <c r="T485">
        <v>0</v>
      </c>
    </row>
    <row r="486" spans="2:20" x14ac:dyDescent="0.25">
      <c r="B486" s="69" t="s">
        <v>39</v>
      </c>
      <c r="C486" s="18" t="s">
        <v>1222</v>
      </c>
      <c r="D486" s="19" t="s">
        <v>1223</v>
      </c>
      <c r="E486" s="20" t="s">
        <v>1224</v>
      </c>
      <c r="F486" s="21" t="s">
        <v>75</v>
      </c>
      <c r="G486" s="22">
        <v>2103.4841443183113</v>
      </c>
      <c r="H486" s="22">
        <v>12.456002613935135</v>
      </c>
      <c r="I486" s="22">
        <f t="shared" si="330"/>
        <v>26201</v>
      </c>
      <c r="J486" s="22"/>
      <c r="K486" s="22">
        <f t="shared" si="331"/>
        <v>0</v>
      </c>
      <c r="L486" s="22">
        <v>1072.53</v>
      </c>
      <c r="M486" s="22">
        <f t="shared" si="332"/>
        <v>13359.44</v>
      </c>
      <c r="N486" s="22">
        <v>1030.9479999999999</v>
      </c>
      <c r="O486" s="22">
        <f t="shared" si="333"/>
        <v>12841.49</v>
      </c>
      <c r="P486" s="22">
        <f t="shared" si="334"/>
        <v>2103.4780000000001</v>
      </c>
      <c r="Q486" s="22">
        <f t="shared" si="335"/>
        <v>26200.93</v>
      </c>
      <c r="R486" s="22">
        <f t="shared" si="336"/>
        <v>6.1443183112714905E-3</v>
      </c>
      <c r="S486" s="85">
        <f t="shared" si="337"/>
        <v>6.9999999999708962E-2</v>
      </c>
      <c r="T486">
        <v>0</v>
      </c>
    </row>
    <row r="487" spans="2:20" x14ac:dyDescent="0.25">
      <c r="B487" s="69" t="s">
        <v>39</v>
      </c>
      <c r="C487" s="18" t="s">
        <v>1225</v>
      </c>
      <c r="D487" s="19" t="s">
        <v>1226</v>
      </c>
      <c r="E487" s="20" t="s">
        <v>1227</v>
      </c>
      <c r="F487" s="21" t="s">
        <v>75</v>
      </c>
      <c r="G487" s="22">
        <v>1682.7873154546492</v>
      </c>
      <c r="H487" s="22">
        <v>22.344000132804254</v>
      </c>
      <c r="I487" s="22">
        <f t="shared" si="330"/>
        <v>37600.199999999997</v>
      </c>
      <c r="J487" s="22"/>
      <c r="K487" s="22">
        <f t="shared" si="331"/>
        <v>0</v>
      </c>
      <c r="L487" s="22">
        <v>857.82</v>
      </c>
      <c r="M487" s="22">
        <f t="shared" si="332"/>
        <v>19167.13</v>
      </c>
      <c r="N487" s="22">
        <v>576.11317750000001</v>
      </c>
      <c r="O487" s="22">
        <f t="shared" si="333"/>
        <v>12872.67</v>
      </c>
      <c r="P487" s="22">
        <f t="shared" si="334"/>
        <v>1433.9331775000001</v>
      </c>
      <c r="Q487" s="22">
        <f t="shared" si="335"/>
        <v>32039.800000000003</v>
      </c>
      <c r="R487" s="22">
        <f t="shared" si="336"/>
        <v>248.8541379546491</v>
      </c>
      <c r="S487" s="85">
        <f t="shared" si="337"/>
        <v>5560.3999999999942</v>
      </c>
      <c r="T487">
        <v>0</v>
      </c>
    </row>
    <row r="488" spans="2:20" x14ac:dyDescent="0.25">
      <c r="B488" s="69" t="s">
        <v>39</v>
      </c>
      <c r="C488" s="18" t="s">
        <v>1228</v>
      </c>
      <c r="D488" s="19" t="s">
        <v>1229</v>
      </c>
      <c r="E488" s="20" t="s">
        <v>1230</v>
      </c>
      <c r="F488" s="21" t="s">
        <v>75</v>
      </c>
      <c r="G488" s="22">
        <v>1847.4600741812826</v>
      </c>
      <c r="H488" s="22">
        <v>30.168002426087106</v>
      </c>
      <c r="I488" s="22">
        <f t="shared" si="330"/>
        <v>55734.18</v>
      </c>
      <c r="J488" s="22"/>
      <c r="K488" s="22">
        <f t="shared" si="331"/>
        <v>0</v>
      </c>
      <c r="L488" s="22">
        <v>938.4</v>
      </c>
      <c r="M488" s="22">
        <f t="shared" si="332"/>
        <v>28309.65</v>
      </c>
      <c r="N488" s="22">
        <v>909.05838000000006</v>
      </c>
      <c r="O488" s="22">
        <f t="shared" si="333"/>
        <v>27424.48</v>
      </c>
      <c r="P488" s="22">
        <f t="shared" si="334"/>
        <v>1847.45838</v>
      </c>
      <c r="Q488" s="22">
        <f t="shared" si="335"/>
        <v>55734.130000000005</v>
      </c>
      <c r="R488" s="22">
        <f t="shared" si="336"/>
        <v>1.6941812825734814E-3</v>
      </c>
      <c r="S488" s="85">
        <f t="shared" si="337"/>
        <v>4.9999999995634425E-2</v>
      </c>
      <c r="T488">
        <v>0</v>
      </c>
    </row>
    <row r="489" spans="2:20" x14ac:dyDescent="0.25">
      <c r="B489" s="69" t="s">
        <v>39</v>
      </c>
      <c r="C489" s="18" t="s">
        <v>1043</v>
      </c>
      <c r="D489" s="19" t="s">
        <v>1231</v>
      </c>
      <c r="E489" s="20" t="s">
        <v>1045</v>
      </c>
      <c r="F489" s="21" t="s">
        <v>75</v>
      </c>
      <c r="G489" s="22">
        <v>216.35836912988344</v>
      </c>
      <c r="H489" s="22">
        <v>40.331973452626386</v>
      </c>
      <c r="I489" s="22">
        <f t="shared" si="330"/>
        <v>8726.16</v>
      </c>
      <c r="J489" s="22"/>
      <c r="K489" s="22">
        <f t="shared" si="331"/>
        <v>0</v>
      </c>
      <c r="L489" s="22">
        <v>110.16</v>
      </c>
      <c r="M489" s="22">
        <f t="shared" si="332"/>
        <v>4442.97</v>
      </c>
      <c r="N489" s="22">
        <v>106.19836912988345</v>
      </c>
      <c r="O489" s="22">
        <f t="shared" si="333"/>
        <v>4283.1899999999996</v>
      </c>
      <c r="P489" s="22">
        <f t="shared" si="334"/>
        <v>216.35836912988344</v>
      </c>
      <c r="Q489" s="22">
        <f t="shared" si="335"/>
        <v>8726.16</v>
      </c>
      <c r="R489" s="22">
        <f t="shared" si="336"/>
        <v>0</v>
      </c>
      <c r="S489" s="85">
        <f t="shared" si="337"/>
        <v>0</v>
      </c>
      <c r="T489">
        <v>0</v>
      </c>
    </row>
    <row r="490" spans="2:20" x14ac:dyDescent="0.25">
      <c r="B490" s="69" t="s">
        <v>39</v>
      </c>
      <c r="C490" s="18" t="s">
        <v>1232</v>
      </c>
      <c r="D490" s="19" t="s">
        <v>1233</v>
      </c>
      <c r="E490" s="20" t="s">
        <v>1234</v>
      </c>
      <c r="F490" s="21" t="s">
        <v>75</v>
      </c>
      <c r="G490" s="22">
        <v>302.90171678183685</v>
      </c>
      <c r="H490" s="22">
        <v>75.767982578090781</v>
      </c>
      <c r="I490" s="22">
        <f t="shared" si="330"/>
        <v>22950.25</v>
      </c>
      <c r="J490" s="22"/>
      <c r="K490" s="22">
        <f t="shared" si="331"/>
        <v>0</v>
      </c>
      <c r="L490" s="22">
        <v>168.3</v>
      </c>
      <c r="M490" s="22">
        <f t="shared" si="332"/>
        <v>12751.75</v>
      </c>
      <c r="N490" s="22">
        <v>134.60000000000002</v>
      </c>
      <c r="O490" s="22">
        <f t="shared" si="333"/>
        <v>10198.370000000001</v>
      </c>
      <c r="P490" s="22">
        <f t="shared" si="334"/>
        <v>302.90000000000003</v>
      </c>
      <c r="Q490" s="22">
        <f t="shared" si="335"/>
        <v>22950.120000000003</v>
      </c>
      <c r="R490" s="22">
        <f t="shared" si="336"/>
        <v>1.7167818368193366E-3</v>
      </c>
      <c r="S490" s="85">
        <f t="shared" si="337"/>
        <v>0.12999999999738066</v>
      </c>
      <c r="T490">
        <v>0</v>
      </c>
    </row>
    <row r="491" spans="2:20" x14ac:dyDescent="0.25">
      <c r="B491" s="69" t="s">
        <v>39</v>
      </c>
      <c r="C491" s="18" t="s">
        <v>1235</v>
      </c>
      <c r="D491" s="19" t="s">
        <v>1236</v>
      </c>
      <c r="E491" s="20" t="s">
        <v>1237</v>
      </c>
      <c r="F491" s="21" t="s">
        <v>75</v>
      </c>
      <c r="G491" s="22">
        <v>305.30569866105776</v>
      </c>
      <c r="H491" s="22">
        <v>95.903994351923032</v>
      </c>
      <c r="I491" s="22">
        <f t="shared" si="330"/>
        <v>29280.04</v>
      </c>
      <c r="J491" s="22"/>
      <c r="K491" s="22">
        <f t="shared" si="331"/>
        <v>0</v>
      </c>
      <c r="L491" s="22">
        <v>305.30569866105776</v>
      </c>
      <c r="M491" s="22">
        <f t="shared" si="332"/>
        <v>29280.04</v>
      </c>
      <c r="N491" s="22"/>
      <c r="O491" s="22">
        <f t="shared" si="333"/>
        <v>0</v>
      </c>
      <c r="P491" s="22">
        <f t="shared" si="334"/>
        <v>305.30569866105776</v>
      </c>
      <c r="Q491" s="22">
        <f t="shared" si="335"/>
        <v>29280.04</v>
      </c>
      <c r="R491" s="22">
        <f t="shared" si="336"/>
        <v>0</v>
      </c>
      <c r="S491" s="85">
        <f t="shared" si="337"/>
        <v>0</v>
      </c>
      <c r="T491">
        <v>0</v>
      </c>
    </row>
    <row r="492" spans="2:20" x14ac:dyDescent="0.25">
      <c r="B492" s="69" t="s">
        <v>39</v>
      </c>
      <c r="C492" s="18" t="s">
        <v>1238</v>
      </c>
      <c r="D492" s="19" t="s">
        <v>1239</v>
      </c>
      <c r="E492" s="20" t="s">
        <v>1240</v>
      </c>
      <c r="F492" s="21" t="s">
        <v>75</v>
      </c>
      <c r="G492" s="22">
        <v>144.23891275325565</v>
      </c>
      <c r="H492" s="22">
        <v>124.39203580723762</v>
      </c>
      <c r="I492" s="22">
        <f t="shared" si="330"/>
        <v>17942.169999999998</v>
      </c>
      <c r="J492" s="22"/>
      <c r="K492" s="22">
        <f t="shared" si="331"/>
        <v>0</v>
      </c>
      <c r="L492" s="22">
        <v>0</v>
      </c>
      <c r="M492" s="22">
        <f t="shared" si="332"/>
        <v>0</v>
      </c>
      <c r="N492" s="22">
        <v>144.24</v>
      </c>
      <c r="O492" s="22">
        <f t="shared" si="333"/>
        <v>17942.310000000001</v>
      </c>
      <c r="P492" s="22">
        <f t="shared" si="334"/>
        <v>144.24</v>
      </c>
      <c r="Q492" s="22">
        <f t="shared" si="335"/>
        <v>17942.310000000001</v>
      </c>
      <c r="R492" s="22">
        <f t="shared" si="336"/>
        <v>-1.0872467443618916E-3</v>
      </c>
      <c r="S492" s="85">
        <f t="shared" si="337"/>
        <v>-0.1400000000030559</v>
      </c>
      <c r="T492">
        <v>0</v>
      </c>
    </row>
    <row r="493" spans="2:20" x14ac:dyDescent="0.25">
      <c r="B493" s="69" t="s">
        <v>39</v>
      </c>
      <c r="C493" s="18" t="s">
        <v>1241</v>
      </c>
      <c r="D493" s="19" t="s">
        <v>1242</v>
      </c>
      <c r="E493" s="44" t="s">
        <v>1243</v>
      </c>
      <c r="F493" s="45" t="s">
        <v>75</v>
      </c>
      <c r="G493" s="22">
        <v>390.64705537340069</v>
      </c>
      <c r="H493" s="22">
        <v>154.12800678210283</v>
      </c>
      <c r="I493" s="22">
        <f t="shared" si="330"/>
        <v>60209.65</v>
      </c>
      <c r="J493" s="22"/>
      <c r="K493" s="22">
        <f t="shared" si="331"/>
        <v>0</v>
      </c>
      <c r="L493" s="22">
        <v>198.9</v>
      </c>
      <c r="M493" s="22">
        <f t="shared" si="332"/>
        <v>30656.06</v>
      </c>
      <c r="N493" s="22"/>
      <c r="O493" s="22">
        <f t="shared" si="333"/>
        <v>0</v>
      </c>
      <c r="P493" s="22">
        <f t="shared" si="334"/>
        <v>198.9</v>
      </c>
      <c r="Q493" s="22">
        <f t="shared" si="335"/>
        <v>30656.06</v>
      </c>
      <c r="R493" s="22">
        <f t="shared" si="336"/>
        <v>191.74705537340068</v>
      </c>
      <c r="S493" s="85">
        <f t="shared" si="337"/>
        <v>29553.59</v>
      </c>
      <c r="T493">
        <v>0</v>
      </c>
    </row>
    <row r="494" spans="2:20" x14ac:dyDescent="0.25">
      <c r="B494" s="69" t="s">
        <v>39</v>
      </c>
      <c r="C494" s="18" t="s">
        <v>1244</v>
      </c>
      <c r="D494" s="19" t="s">
        <v>1245</v>
      </c>
      <c r="E494" s="44" t="s">
        <v>1246</v>
      </c>
      <c r="F494" s="45" t="s">
        <v>75</v>
      </c>
      <c r="G494" s="22">
        <v>769.27420135069679</v>
      </c>
      <c r="H494" s="22">
        <v>191.07599831362376</v>
      </c>
      <c r="I494" s="22">
        <f t="shared" si="330"/>
        <v>146989.84</v>
      </c>
      <c r="J494" s="22"/>
      <c r="K494" s="22">
        <f t="shared" si="331"/>
        <v>0</v>
      </c>
      <c r="L494" s="22">
        <v>306</v>
      </c>
      <c r="M494" s="22">
        <f t="shared" si="332"/>
        <v>58469.26</v>
      </c>
      <c r="N494" s="22">
        <v>294</v>
      </c>
      <c r="O494" s="22">
        <f t="shared" si="333"/>
        <v>56176.34</v>
      </c>
      <c r="P494" s="22">
        <f t="shared" si="334"/>
        <v>600</v>
      </c>
      <c r="Q494" s="22">
        <f t="shared" si="335"/>
        <v>114645.6</v>
      </c>
      <c r="R494" s="22">
        <f t="shared" si="336"/>
        <v>169.27420135069679</v>
      </c>
      <c r="S494" s="85">
        <f t="shared" si="337"/>
        <v>32344.239999999991</v>
      </c>
      <c r="T494">
        <v>0</v>
      </c>
    </row>
    <row r="495" spans="2:20" x14ac:dyDescent="0.25">
      <c r="B495" s="69" t="s">
        <v>39</v>
      </c>
      <c r="C495" s="18" t="s">
        <v>1247</v>
      </c>
      <c r="D495" s="19" t="s">
        <v>1248</v>
      </c>
      <c r="E495" s="20" t="s">
        <v>1249</v>
      </c>
      <c r="F495" s="21" t="s">
        <v>75</v>
      </c>
      <c r="G495" s="22">
        <v>300.49773490261589</v>
      </c>
      <c r="H495" s="22">
        <v>248.80799858351656</v>
      </c>
      <c r="I495" s="22">
        <f t="shared" si="330"/>
        <v>74766.240000000005</v>
      </c>
      <c r="J495" s="22"/>
      <c r="K495" s="22">
        <f t="shared" si="331"/>
        <v>0</v>
      </c>
      <c r="L495" s="22">
        <v>153</v>
      </c>
      <c r="M495" s="22">
        <f t="shared" si="332"/>
        <v>38067.620000000003</v>
      </c>
      <c r="N495" s="22"/>
      <c r="O495" s="22">
        <f t="shared" si="333"/>
        <v>0</v>
      </c>
      <c r="P495" s="22">
        <f t="shared" si="334"/>
        <v>153</v>
      </c>
      <c r="Q495" s="22">
        <f t="shared" si="335"/>
        <v>38067.620000000003</v>
      </c>
      <c r="R495" s="22">
        <f t="shared" si="336"/>
        <v>147.49773490261589</v>
      </c>
      <c r="S495" s="85">
        <f t="shared" si="337"/>
        <v>36698.620000000003</v>
      </c>
      <c r="T495">
        <v>0</v>
      </c>
    </row>
    <row r="496" spans="2:20" x14ac:dyDescent="0.25">
      <c r="B496" s="69" t="s">
        <v>39</v>
      </c>
      <c r="C496" s="18" t="s">
        <v>1250</v>
      </c>
      <c r="D496" s="19" t="s">
        <v>1251</v>
      </c>
      <c r="E496" s="20" t="s">
        <v>1252</v>
      </c>
      <c r="F496" s="21" t="s">
        <v>43</v>
      </c>
      <c r="G496" s="22">
        <v>5</v>
      </c>
      <c r="H496" s="22">
        <v>10.368</v>
      </c>
      <c r="I496" s="22">
        <f t="shared" si="330"/>
        <v>51.84</v>
      </c>
      <c r="J496" s="22"/>
      <c r="K496" s="22">
        <f t="shared" si="331"/>
        <v>0</v>
      </c>
      <c r="L496" s="22"/>
      <c r="M496" s="22">
        <f t="shared" si="332"/>
        <v>0</v>
      </c>
      <c r="N496" s="22">
        <v>5</v>
      </c>
      <c r="O496" s="22">
        <f t="shared" si="333"/>
        <v>51.84</v>
      </c>
      <c r="P496" s="22">
        <f t="shared" si="334"/>
        <v>5</v>
      </c>
      <c r="Q496" s="22">
        <f t="shared" si="335"/>
        <v>51.84</v>
      </c>
      <c r="R496" s="22">
        <f t="shared" si="336"/>
        <v>0</v>
      </c>
      <c r="S496" s="85">
        <f t="shared" si="337"/>
        <v>0</v>
      </c>
      <c r="T496">
        <v>0</v>
      </c>
    </row>
    <row r="497" spans="2:20" x14ac:dyDescent="0.25">
      <c r="B497" s="69" t="s">
        <v>39</v>
      </c>
      <c r="C497" s="18" t="s">
        <v>1250</v>
      </c>
      <c r="D497" s="19" t="s">
        <v>1253</v>
      </c>
      <c r="E497" s="20" t="s">
        <v>1252</v>
      </c>
      <c r="F497" s="21" t="s">
        <v>43</v>
      </c>
      <c r="G497" s="22">
        <v>36</v>
      </c>
      <c r="H497" s="22">
        <v>10.368000000000002</v>
      </c>
      <c r="I497" s="22">
        <f t="shared" si="330"/>
        <v>373.25</v>
      </c>
      <c r="J497" s="22"/>
      <c r="K497" s="22">
        <f t="shared" si="331"/>
        <v>0</v>
      </c>
      <c r="L497" s="22"/>
      <c r="M497" s="22">
        <f t="shared" si="332"/>
        <v>0</v>
      </c>
      <c r="N497" s="22">
        <v>36</v>
      </c>
      <c r="O497" s="22">
        <f t="shared" si="333"/>
        <v>373.25</v>
      </c>
      <c r="P497" s="22">
        <f t="shared" si="334"/>
        <v>36</v>
      </c>
      <c r="Q497" s="22">
        <f t="shared" si="335"/>
        <v>373.25</v>
      </c>
      <c r="R497" s="22">
        <f t="shared" si="336"/>
        <v>0</v>
      </c>
      <c r="S497" s="85">
        <f t="shared" si="337"/>
        <v>0</v>
      </c>
      <c r="T497">
        <v>0</v>
      </c>
    </row>
    <row r="498" spans="2:20" x14ac:dyDescent="0.25">
      <c r="B498" s="69" t="s">
        <v>39</v>
      </c>
      <c r="C498" s="18" t="s">
        <v>1254</v>
      </c>
      <c r="D498" s="19" t="s">
        <v>1255</v>
      </c>
      <c r="E498" s="20" t="s">
        <v>1256</v>
      </c>
      <c r="F498" s="21" t="s">
        <v>43</v>
      </c>
      <c r="G498" s="22">
        <v>76</v>
      </c>
      <c r="H498" s="22">
        <v>15.468</v>
      </c>
      <c r="I498" s="22">
        <f t="shared" si="330"/>
        <v>1175.57</v>
      </c>
      <c r="J498" s="22"/>
      <c r="K498" s="22">
        <f t="shared" si="331"/>
        <v>0</v>
      </c>
      <c r="L498" s="22"/>
      <c r="M498" s="22">
        <f t="shared" si="332"/>
        <v>0</v>
      </c>
      <c r="N498" s="22">
        <v>76</v>
      </c>
      <c r="O498" s="22">
        <f t="shared" si="333"/>
        <v>1175.57</v>
      </c>
      <c r="P498" s="22">
        <f t="shared" si="334"/>
        <v>76</v>
      </c>
      <c r="Q498" s="22">
        <f t="shared" si="335"/>
        <v>1175.57</v>
      </c>
      <c r="R498" s="22">
        <f t="shared" si="336"/>
        <v>0</v>
      </c>
      <c r="S498" s="85">
        <f t="shared" si="337"/>
        <v>0</v>
      </c>
      <c r="T498">
        <v>0</v>
      </c>
    </row>
    <row r="499" spans="2:20" x14ac:dyDescent="0.25">
      <c r="B499" s="69" t="s">
        <v>39</v>
      </c>
      <c r="C499" s="18" t="s">
        <v>1257</v>
      </c>
      <c r="D499" s="19" t="s">
        <v>1258</v>
      </c>
      <c r="E499" s="20" t="s">
        <v>1259</v>
      </c>
      <c r="F499" s="21" t="s">
        <v>43</v>
      </c>
      <c r="G499" s="22">
        <v>69</v>
      </c>
      <c r="H499" s="22">
        <v>16.943999999999999</v>
      </c>
      <c r="I499" s="22">
        <f t="shared" si="330"/>
        <v>1169.1400000000001</v>
      </c>
      <c r="J499" s="22"/>
      <c r="K499" s="22">
        <f t="shared" si="331"/>
        <v>0</v>
      </c>
      <c r="L499" s="22"/>
      <c r="M499" s="22">
        <f t="shared" si="332"/>
        <v>0</v>
      </c>
      <c r="N499" s="22">
        <v>69</v>
      </c>
      <c r="O499" s="22">
        <f t="shared" si="333"/>
        <v>1169.1400000000001</v>
      </c>
      <c r="P499" s="22">
        <f t="shared" si="334"/>
        <v>69</v>
      </c>
      <c r="Q499" s="22">
        <f t="shared" si="335"/>
        <v>1169.1400000000001</v>
      </c>
      <c r="R499" s="22">
        <f t="shared" si="336"/>
        <v>0</v>
      </c>
      <c r="S499" s="85">
        <f t="shared" si="337"/>
        <v>0</v>
      </c>
      <c r="T499">
        <v>0</v>
      </c>
    </row>
    <row r="500" spans="2:20" x14ac:dyDescent="0.25">
      <c r="B500" s="69" t="s">
        <v>39</v>
      </c>
      <c r="C500" s="18" t="s">
        <v>1260</v>
      </c>
      <c r="D500" s="19" t="s">
        <v>1261</v>
      </c>
      <c r="E500" s="20" t="s">
        <v>1262</v>
      </c>
      <c r="F500" s="21" t="s">
        <v>43</v>
      </c>
      <c r="G500" s="22">
        <v>89</v>
      </c>
      <c r="H500" s="22">
        <v>34.620000000000005</v>
      </c>
      <c r="I500" s="22">
        <f t="shared" si="330"/>
        <v>3081.18</v>
      </c>
      <c r="J500" s="22"/>
      <c r="K500" s="22">
        <f t="shared" si="331"/>
        <v>0</v>
      </c>
      <c r="L500" s="22"/>
      <c r="M500" s="22">
        <f t="shared" si="332"/>
        <v>0</v>
      </c>
      <c r="N500" s="22">
        <v>80</v>
      </c>
      <c r="O500" s="22">
        <f t="shared" si="333"/>
        <v>2769.6</v>
      </c>
      <c r="P500" s="22">
        <f t="shared" si="334"/>
        <v>80</v>
      </c>
      <c r="Q500" s="22">
        <f t="shared" si="335"/>
        <v>2769.6</v>
      </c>
      <c r="R500" s="22">
        <f t="shared" si="336"/>
        <v>9</v>
      </c>
      <c r="S500" s="85">
        <f t="shared" si="337"/>
        <v>311.57999999999993</v>
      </c>
      <c r="T500">
        <v>0</v>
      </c>
    </row>
    <row r="501" spans="2:20" x14ac:dyDescent="0.25">
      <c r="B501" s="69" t="s">
        <v>39</v>
      </c>
      <c r="C501" s="18" t="s">
        <v>1263</v>
      </c>
      <c r="D501" s="19" t="s">
        <v>1264</v>
      </c>
      <c r="E501" s="20" t="s">
        <v>1265</v>
      </c>
      <c r="F501" s="21" t="s">
        <v>43</v>
      </c>
      <c r="G501" s="22">
        <v>201</v>
      </c>
      <c r="H501" s="22">
        <v>46.068000000000005</v>
      </c>
      <c r="I501" s="22">
        <f t="shared" si="330"/>
        <v>9259.67</v>
      </c>
      <c r="J501" s="22"/>
      <c r="K501" s="22">
        <f t="shared" si="331"/>
        <v>0</v>
      </c>
      <c r="L501" s="22"/>
      <c r="M501" s="22">
        <f t="shared" si="332"/>
        <v>0</v>
      </c>
      <c r="N501" s="22">
        <v>74</v>
      </c>
      <c r="O501" s="22">
        <f t="shared" si="333"/>
        <v>3409.03</v>
      </c>
      <c r="P501" s="22">
        <f t="shared" si="334"/>
        <v>74</v>
      </c>
      <c r="Q501" s="22">
        <f t="shared" si="335"/>
        <v>3409.03</v>
      </c>
      <c r="R501" s="22">
        <f t="shared" si="336"/>
        <v>127</v>
      </c>
      <c r="S501" s="85">
        <f t="shared" si="337"/>
        <v>5850.6399999999994</v>
      </c>
      <c r="T501">
        <v>0</v>
      </c>
    </row>
    <row r="502" spans="2:20" x14ac:dyDescent="0.25">
      <c r="B502" s="70"/>
      <c r="C502" s="23"/>
      <c r="D502" s="24" t="s">
        <v>1266</v>
      </c>
      <c r="E502" s="28" t="s">
        <v>1267</v>
      </c>
      <c r="F502" s="29"/>
      <c r="G502" s="46"/>
      <c r="H502" s="27"/>
      <c r="I502" s="27">
        <f>SUBTOTAL(9,I503:I507)</f>
        <v>23319.03</v>
      </c>
      <c r="J502" s="27"/>
      <c r="K502" s="33">
        <f>SUBTOTAL(9,K503:K507)</f>
        <v>0</v>
      </c>
      <c r="L502" s="27"/>
      <c r="M502" s="33">
        <f>SUBTOTAL(9,M503:M507)</f>
        <v>0</v>
      </c>
      <c r="N502" s="27"/>
      <c r="O502" s="33">
        <f>SUBTOTAL(9,O503:O507)</f>
        <v>22308.29</v>
      </c>
      <c r="P502" s="27"/>
      <c r="Q502" s="33">
        <f>SUBTOTAL(9,Q503:Q507)</f>
        <v>22308.29</v>
      </c>
      <c r="R502" s="27"/>
      <c r="S502" s="87">
        <f>SUBTOTAL(9,S503:S507)</f>
        <v>1010.739999999998</v>
      </c>
      <c r="T502">
        <v>0</v>
      </c>
    </row>
    <row r="503" spans="2:20" x14ac:dyDescent="0.25">
      <c r="B503" s="69" t="s">
        <v>39</v>
      </c>
      <c r="C503" s="18" t="s">
        <v>1268</v>
      </c>
      <c r="D503" s="19" t="s">
        <v>1269</v>
      </c>
      <c r="E503" s="20" t="s">
        <v>1270</v>
      </c>
      <c r="F503" s="21" t="s">
        <v>75</v>
      </c>
      <c r="G503" s="22">
        <v>43.271673825976691</v>
      </c>
      <c r="H503" s="22">
        <v>14.304045701796452</v>
      </c>
      <c r="I503" s="22">
        <f t="shared" ref="I503:I507" si="338">ROUND(G503*H503,2)</f>
        <v>618.96</v>
      </c>
      <c r="J503" s="22"/>
      <c r="K503" s="22">
        <f t="shared" ref="K503:K507" si="339">ROUND($H503*J503,2)</f>
        <v>0</v>
      </c>
      <c r="L503" s="22"/>
      <c r="M503" s="22">
        <f t="shared" ref="M503:M507" si="340">ROUND($H503*L503,2)</f>
        <v>0</v>
      </c>
      <c r="N503" s="22"/>
      <c r="O503" s="22">
        <f t="shared" ref="O503:O507" si="341">ROUND($H503*N503,2)</f>
        <v>0</v>
      </c>
      <c r="P503" s="22">
        <f t="shared" ref="P503:P507" si="342">J503+L503+N503</f>
        <v>0</v>
      </c>
      <c r="Q503" s="22">
        <f t="shared" ref="Q503:Q507" si="343">+M503+K503+O503</f>
        <v>0</v>
      </c>
      <c r="R503" s="22">
        <f t="shared" ref="R503:R507" si="344">G503-P503</f>
        <v>43.271673825976691</v>
      </c>
      <c r="S503" s="85">
        <f t="shared" ref="S503:S507" si="345">I503-Q503</f>
        <v>618.96</v>
      </c>
      <c r="T503">
        <v>0</v>
      </c>
    </row>
    <row r="504" spans="2:20" x14ac:dyDescent="0.25">
      <c r="B504" s="69" t="s">
        <v>39</v>
      </c>
      <c r="C504" s="18" t="s">
        <v>1271</v>
      </c>
      <c r="D504" s="19" t="s">
        <v>1272</v>
      </c>
      <c r="E504" s="20" t="s">
        <v>1273</v>
      </c>
      <c r="F504" s="21" t="s">
        <v>43</v>
      </c>
      <c r="G504" s="22">
        <v>44</v>
      </c>
      <c r="H504" s="22">
        <v>2.9760000000000004</v>
      </c>
      <c r="I504" s="22">
        <f t="shared" si="338"/>
        <v>130.94</v>
      </c>
      <c r="J504" s="22"/>
      <c r="K504" s="22">
        <f t="shared" si="339"/>
        <v>0</v>
      </c>
      <c r="L504" s="22"/>
      <c r="M504" s="22">
        <f t="shared" si="340"/>
        <v>0</v>
      </c>
      <c r="N504" s="22"/>
      <c r="O504" s="22">
        <f t="shared" si="341"/>
        <v>0</v>
      </c>
      <c r="P504" s="22">
        <f t="shared" si="342"/>
        <v>0</v>
      </c>
      <c r="Q504" s="22">
        <f t="shared" si="343"/>
        <v>0</v>
      </c>
      <c r="R504" s="22">
        <f t="shared" si="344"/>
        <v>44</v>
      </c>
      <c r="S504" s="85">
        <f t="shared" si="345"/>
        <v>130.94</v>
      </c>
      <c r="T504">
        <v>0</v>
      </c>
    </row>
    <row r="505" spans="2:20" x14ac:dyDescent="0.25">
      <c r="B505" s="69" t="s">
        <v>39</v>
      </c>
      <c r="C505" s="18" t="s">
        <v>1274</v>
      </c>
      <c r="D505" s="19" t="s">
        <v>1275</v>
      </c>
      <c r="E505" s="20" t="s">
        <v>1276</v>
      </c>
      <c r="F505" s="21" t="s">
        <v>43</v>
      </c>
      <c r="G505" s="22">
        <v>21</v>
      </c>
      <c r="H505" s="22">
        <v>8.4719999999999995</v>
      </c>
      <c r="I505" s="22">
        <f t="shared" si="338"/>
        <v>177.91</v>
      </c>
      <c r="J505" s="22"/>
      <c r="K505" s="22">
        <f t="shared" si="339"/>
        <v>0</v>
      </c>
      <c r="L505" s="22"/>
      <c r="M505" s="22">
        <f t="shared" si="340"/>
        <v>0</v>
      </c>
      <c r="N505" s="22"/>
      <c r="O505" s="22">
        <f t="shared" si="341"/>
        <v>0</v>
      </c>
      <c r="P505" s="22">
        <f t="shared" si="342"/>
        <v>0</v>
      </c>
      <c r="Q505" s="22">
        <f t="shared" si="343"/>
        <v>0</v>
      </c>
      <c r="R505" s="22">
        <f t="shared" si="344"/>
        <v>21</v>
      </c>
      <c r="S505" s="85">
        <f t="shared" si="345"/>
        <v>177.91</v>
      </c>
      <c r="T505">
        <v>0</v>
      </c>
    </row>
    <row r="506" spans="2:20" x14ac:dyDescent="0.25">
      <c r="B506" s="69" t="s">
        <v>39</v>
      </c>
      <c r="C506" s="18" t="s">
        <v>1222</v>
      </c>
      <c r="D506" s="19" t="s">
        <v>1277</v>
      </c>
      <c r="E506" s="20" t="s">
        <v>1224</v>
      </c>
      <c r="F506" s="21" t="s">
        <v>75</v>
      </c>
      <c r="G506" s="22">
        <v>1790.9665000195907</v>
      </c>
      <c r="H506" s="22">
        <v>12.455998478897275</v>
      </c>
      <c r="I506" s="22">
        <f t="shared" si="338"/>
        <v>22308.28</v>
      </c>
      <c r="J506" s="22"/>
      <c r="K506" s="22">
        <f t="shared" si="339"/>
        <v>0</v>
      </c>
      <c r="L506" s="22"/>
      <c r="M506" s="22">
        <f t="shared" si="340"/>
        <v>0</v>
      </c>
      <c r="N506" s="22">
        <v>1790.9675499999998</v>
      </c>
      <c r="O506" s="22">
        <f t="shared" si="341"/>
        <v>22308.29</v>
      </c>
      <c r="P506" s="22">
        <f t="shared" si="342"/>
        <v>1790.9675499999998</v>
      </c>
      <c r="Q506" s="22">
        <f t="shared" si="343"/>
        <v>22308.29</v>
      </c>
      <c r="R506" s="22">
        <f t="shared" si="344"/>
        <v>-1.0499804091068654E-3</v>
      </c>
      <c r="S506" s="85">
        <f t="shared" si="345"/>
        <v>-1.0000000002037268E-2</v>
      </c>
      <c r="T506">
        <v>0</v>
      </c>
    </row>
    <row r="507" spans="2:20" x14ac:dyDescent="0.25">
      <c r="B507" s="69" t="s">
        <v>39</v>
      </c>
      <c r="C507" s="18" t="s">
        <v>1250</v>
      </c>
      <c r="D507" s="19" t="s">
        <v>1278</v>
      </c>
      <c r="E507" s="20" t="s">
        <v>1252</v>
      </c>
      <c r="F507" s="21" t="s">
        <v>43</v>
      </c>
      <c r="G507" s="22">
        <v>8</v>
      </c>
      <c r="H507" s="22">
        <v>10.368</v>
      </c>
      <c r="I507" s="22">
        <f t="shared" si="338"/>
        <v>82.94</v>
      </c>
      <c r="J507" s="22"/>
      <c r="K507" s="22">
        <f t="shared" si="339"/>
        <v>0</v>
      </c>
      <c r="L507" s="22"/>
      <c r="M507" s="22">
        <f t="shared" si="340"/>
        <v>0</v>
      </c>
      <c r="N507" s="22"/>
      <c r="O507" s="22">
        <f t="shared" si="341"/>
        <v>0</v>
      </c>
      <c r="P507" s="22">
        <f t="shared" si="342"/>
        <v>0</v>
      </c>
      <c r="Q507" s="22">
        <f t="shared" si="343"/>
        <v>0</v>
      </c>
      <c r="R507" s="22">
        <f t="shared" si="344"/>
        <v>8</v>
      </c>
      <c r="S507" s="85">
        <f t="shared" si="345"/>
        <v>82.94</v>
      </c>
      <c r="T507">
        <v>0</v>
      </c>
    </row>
    <row r="508" spans="2:20" x14ac:dyDescent="0.25">
      <c r="B508" s="70"/>
      <c r="C508" s="23"/>
      <c r="D508" s="24" t="s">
        <v>1279</v>
      </c>
      <c r="E508" s="28" t="s">
        <v>1280</v>
      </c>
      <c r="F508" s="29"/>
      <c r="G508" s="46"/>
      <c r="H508" s="27"/>
      <c r="I508" s="27">
        <f>SUBTOTAL(9,I509:I543)</f>
        <v>1065043.7599999998</v>
      </c>
      <c r="J508" s="27"/>
      <c r="K508" s="33">
        <f>SUBTOTAL(9,K509:K543)</f>
        <v>0</v>
      </c>
      <c r="L508" s="27"/>
      <c r="M508" s="33">
        <f>SUBTOTAL(9,M509:M543)</f>
        <v>221137.94999999998</v>
      </c>
      <c r="N508" s="27"/>
      <c r="O508" s="33">
        <f>SUBTOTAL(9,O509:O543)</f>
        <v>76517.750000000015</v>
      </c>
      <c r="P508" s="27"/>
      <c r="Q508" s="33">
        <f>SUBTOTAL(9,Q509:Q543)</f>
        <v>297655.7</v>
      </c>
      <c r="R508" s="27"/>
      <c r="S508" s="87">
        <f>SUBTOTAL(9,S509:S543)</f>
        <v>767388.05999999994</v>
      </c>
      <c r="T508">
        <v>0</v>
      </c>
    </row>
    <row r="509" spans="2:20" x14ac:dyDescent="0.25">
      <c r="B509" s="69" t="s">
        <v>39</v>
      </c>
      <c r="C509" s="18" t="s">
        <v>1281</v>
      </c>
      <c r="D509" s="19" t="s">
        <v>1282</v>
      </c>
      <c r="E509" s="44" t="s">
        <v>1283</v>
      </c>
      <c r="F509" s="45" t="s">
        <v>75</v>
      </c>
      <c r="G509" s="22">
        <v>684.66605911151623</v>
      </c>
      <c r="H509" s="22">
        <v>32.29199360150978</v>
      </c>
      <c r="I509" s="22">
        <f t="shared" ref="I509:I543" si="346">ROUND(G509*H509,2)</f>
        <v>22109.23</v>
      </c>
      <c r="J509" s="22"/>
      <c r="K509" s="22">
        <f t="shared" ref="K509:K543" si="347">ROUND($H509*J509,2)</f>
        <v>0</v>
      </c>
      <c r="L509" s="22">
        <v>313.16039999999998</v>
      </c>
      <c r="M509" s="22">
        <f t="shared" ref="M509:M543" si="348">ROUND($H509*L509,2)</f>
        <v>10112.57</v>
      </c>
      <c r="N509" s="22">
        <v>220.34</v>
      </c>
      <c r="O509" s="22">
        <f t="shared" ref="O509:O543" si="349">ROUND($H509*N509,2)</f>
        <v>7115.22</v>
      </c>
      <c r="P509" s="22">
        <f t="shared" ref="P509:P543" si="350">J509+L509+N509</f>
        <v>533.50040000000001</v>
      </c>
      <c r="Q509" s="22">
        <f t="shared" ref="Q509:Q543" si="351">+M509+K509+O509</f>
        <v>17227.79</v>
      </c>
      <c r="R509" s="22">
        <f t="shared" ref="R509:R543" si="352">G509-P509</f>
        <v>151.16565911151622</v>
      </c>
      <c r="S509" s="85">
        <f t="shared" ref="S509:S543" si="353">I509-Q509</f>
        <v>4881.4399999999987</v>
      </c>
      <c r="T509">
        <v>0</v>
      </c>
    </row>
    <row r="510" spans="2:20" ht="24" x14ac:dyDescent="0.25">
      <c r="B510" s="69" t="s">
        <v>39</v>
      </c>
      <c r="C510" s="18" t="s">
        <v>1136</v>
      </c>
      <c r="D510" s="19" t="s">
        <v>1284</v>
      </c>
      <c r="E510" s="20" t="s">
        <v>1138</v>
      </c>
      <c r="F510" s="21" t="s">
        <v>75</v>
      </c>
      <c r="G510" s="22">
        <v>75.124433725653972</v>
      </c>
      <c r="H510" s="22">
        <v>40.931929167406601</v>
      </c>
      <c r="I510" s="22">
        <f t="shared" si="346"/>
        <v>3074.99</v>
      </c>
      <c r="J510" s="22"/>
      <c r="K510" s="22">
        <f t="shared" si="347"/>
        <v>0</v>
      </c>
      <c r="L510" s="22">
        <v>0</v>
      </c>
      <c r="M510" s="22">
        <f t="shared" si="348"/>
        <v>0</v>
      </c>
      <c r="N510" s="22"/>
      <c r="O510" s="22">
        <f t="shared" si="349"/>
        <v>0</v>
      </c>
      <c r="P510" s="22">
        <f t="shared" si="350"/>
        <v>0</v>
      </c>
      <c r="Q510" s="22">
        <f t="shared" si="351"/>
        <v>0</v>
      </c>
      <c r="R510" s="22">
        <f t="shared" si="352"/>
        <v>75.124433725653972</v>
      </c>
      <c r="S510" s="85">
        <f t="shared" si="353"/>
        <v>3074.99</v>
      </c>
      <c r="T510">
        <v>0</v>
      </c>
    </row>
    <row r="511" spans="2:20" ht="24" x14ac:dyDescent="0.25">
      <c r="B511" s="69" t="s">
        <v>39</v>
      </c>
      <c r="C511" s="18" t="s">
        <v>1139</v>
      </c>
      <c r="D511" s="19" t="s">
        <v>1285</v>
      </c>
      <c r="E511" s="20" t="s">
        <v>1141</v>
      </c>
      <c r="F511" s="21" t="s">
        <v>75</v>
      </c>
      <c r="G511" s="22">
        <v>63.314872743981169</v>
      </c>
      <c r="H511" s="22">
        <v>51.516047630531901</v>
      </c>
      <c r="I511" s="22">
        <f t="shared" si="346"/>
        <v>3261.73</v>
      </c>
      <c r="J511" s="22"/>
      <c r="K511" s="22">
        <f t="shared" si="347"/>
        <v>0</v>
      </c>
      <c r="L511" s="22">
        <v>0</v>
      </c>
      <c r="M511" s="22">
        <f t="shared" si="348"/>
        <v>0</v>
      </c>
      <c r="N511" s="22"/>
      <c r="O511" s="22">
        <f t="shared" si="349"/>
        <v>0</v>
      </c>
      <c r="P511" s="22">
        <f t="shared" si="350"/>
        <v>0</v>
      </c>
      <c r="Q511" s="22">
        <f t="shared" si="351"/>
        <v>0</v>
      </c>
      <c r="R511" s="22">
        <f t="shared" si="352"/>
        <v>63.314872743981169</v>
      </c>
      <c r="S511" s="85">
        <f t="shared" si="353"/>
        <v>3261.73</v>
      </c>
      <c r="T511">
        <v>0</v>
      </c>
    </row>
    <row r="512" spans="2:20" x14ac:dyDescent="0.25">
      <c r="B512" s="69" t="s">
        <v>39</v>
      </c>
      <c r="C512" s="18" t="s">
        <v>1268</v>
      </c>
      <c r="D512" s="19" t="s">
        <v>1286</v>
      </c>
      <c r="E512" s="20" t="s">
        <v>1270</v>
      </c>
      <c r="F512" s="21" t="s">
        <v>75</v>
      </c>
      <c r="G512" s="22">
        <v>2928.0499288910892</v>
      </c>
      <c r="H512" s="22">
        <v>14.304001986694901</v>
      </c>
      <c r="I512" s="22">
        <f t="shared" si="346"/>
        <v>41882.83</v>
      </c>
      <c r="J512" s="22"/>
      <c r="K512" s="22">
        <f t="shared" si="347"/>
        <v>0</v>
      </c>
      <c r="L512" s="22">
        <v>418.24080000000004</v>
      </c>
      <c r="M512" s="22">
        <f t="shared" si="348"/>
        <v>5982.52</v>
      </c>
      <c r="N512" s="22">
        <v>1081.7647376999998</v>
      </c>
      <c r="O512" s="22">
        <f t="shared" si="349"/>
        <v>15473.56</v>
      </c>
      <c r="P512" s="22">
        <f t="shared" si="350"/>
        <v>1500.0055376999999</v>
      </c>
      <c r="Q512" s="22">
        <f t="shared" si="351"/>
        <v>21456.080000000002</v>
      </c>
      <c r="R512" s="22">
        <f t="shared" si="352"/>
        <v>1428.0443911910893</v>
      </c>
      <c r="S512" s="85">
        <f t="shared" si="353"/>
        <v>20426.75</v>
      </c>
      <c r="T512">
        <v>0</v>
      </c>
    </row>
    <row r="513" spans="2:20" x14ac:dyDescent="0.25">
      <c r="B513" s="69" t="s">
        <v>39</v>
      </c>
      <c r="C513" s="18" t="s">
        <v>1271</v>
      </c>
      <c r="D513" s="19" t="s">
        <v>1287</v>
      </c>
      <c r="E513" s="20" t="s">
        <v>1273</v>
      </c>
      <c r="F513" s="21" t="s">
        <v>43</v>
      </c>
      <c r="G513" s="22">
        <v>577</v>
      </c>
      <c r="H513" s="22">
        <v>2.976</v>
      </c>
      <c r="I513" s="22">
        <f t="shared" si="346"/>
        <v>1717.15</v>
      </c>
      <c r="J513" s="22"/>
      <c r="K513" s="22">
        <f t="shared" si="347"/>
        <v>0</v>
      </c>
      <c r="L513" s="22">
        <v>315.24119999999999</v>
      </c>
      <c r="M513" s="22">
        <f t="shared" si="348"/>
        <v>938.16</v>
      </c>
      <c r="N513" s="22">
        <v>261.76</v>
      </c>
      <c r="O513" s="22">
        <f t="shared" si="349"/>
        <v>779</v>
      </c>
      <c r="P513" s="22">
        <f t="shared" si="350"/>
        <v>577.00119999999993</v>
      </c>
      <c r="Q513" s="22">
        <f t="shared" si="351"/>
        <v>1717.1599999999999</v>
      </c>
      <c r="R513" s="22">
        <f t="shared" si="352"/>
        <v>-1.199999999926149E-3</v>
      </c>
      <c r="S513" s="85">
        <f t="shared" si="353"/>
        <v>-9.9999999997635314E-3</v>
      </c>
      <c r="T513">
        <v>0</v>
      </c>
    </row>
    <row r="514" spans="2:20" x14ac:dyDescent="0.25">
      <c r="B514" s="69" t="s">
        <v>39</v>
      </c>
      <c r="C514" s="18" t="s">
        <v>1274</v>
      </c>
      <c r="D514" s="19" t="s">
        <v>1288</v>
      </c>
      <c r="E514" s="20" t="s">
        <v>1276</v>
      </c>
      <c r="F514" s="21" t="s">
        <v>43</v>
      </c>
      <c r="G514" s="22">
        <v>45</v>
      </c>
      <c r="H514" s="22">
        <v>8.4719999999999995</v>
      </c>
      <c r="I514" s="22">
        <f t="shared" si="346"/>
        <v>381.24</v>
      </c>
      <c r="J514" s="22"/>
      <c r="K514" s="22">
        <f t="shared" si="347"/>
        <v>0</v>
      </c>
      <c r="L514" s="22">
        <v>40</v>
      </c>
      <c r="M514" s="22">
        <f t="shared" si="348"/>
        <v>338.88</v>
      </c>
      <c r="N514" s="22">
        <v>5</v>
      </c>
      <c r="O514" s="22">
        <f t="shared" si="349"/>
        <v>42.36</v>
      </c>
      <c r="P514" s="22">
        <f t="shared" si="350"/>
        <v>45</v>
      </c>
      <c r="Q514" s="22">
        <f t="shared" si="351"/>
        <v>381.24</v>
      </c>
      <c r="R514" s="22">
        <f t="shared" si="352"/>
        <v>0</v>
      </c>
      <c r="S514" s="85">
        <f t="shared" si="353"/>
        <v>0</v>
      </c>
      <c r="T514">
        <v>0</v>
      </c>
    </row>
    <row r="515" spans="2:20" ht="24" x14ac:dyDescent="0.25">
      <c r="B515" s="69" t="s">
        <v>39</v>
      </c>
      <c r="C515" s="18" t="s">
        <v>1289</v>
      </c>
      <c r="D515" s="19" t="s">
        <v>1290</v>
      </c>
      <c r="E515" s="20" t="s">
        <v>1291</v>
      </c>
      <c r="F515" s="21" t="s">
        <v>75</v>
      </c>
      <c r="G515" s="22">
        <v>2061.4144614319453</v>
      </c>
      <c r="H515" s="22">
        <v>47.5</v>
      </c>
      <c r="I515" s="22">
        <f t="shared" si="346"/>
        <v>97917.19</v>
      </c>
      <c r="J515" s="22"/>
      <c r="K515" s="22">
        <f t="shared" si="347"/>
        <v>0</v>
      </c>
      <c r="L515" s="22">
        <v>0</v>
      </c>
      <c r="M515" s="22">
        <f t="shared" si="348"/>
        <v>0</v>
      </c>
      <c r="N515" s="22"/>
      <c r="O515" s="22">
        <f t="shared" si="349"/>
        <v>0</v>
      </c>
      <c r="P515" s="22">
        <f t="shared" si="350"/>
        <v>0</v>
      </c>
      <c r="Q515" s="22">
        <f t="shared" si="351"/>
        <v>0</v>
      </c>
      <c r="R515" s="22">
        <f t="shared" si="352"/>
        <v>2061.4144614319453</v>
      </c>
      <c r="S515" s="85">
        <f t="shared" si="353"/>
        <v>97917.19</v>
      </c>
      <c r="T515">
        <v>0</v>
      </c>
    </row>
    <row r="516" spans="2:20" ht="24" x14ac:dyDescent="0.25">
      <c r="B516" s="72" t="s">
        <v>134</v>
      </c>
      <c r="C516" s="18" t="s">
        <v>1292</v>
      </c>
      <c r="D516" s="19" t="s">
        <v>1293</v>
      </c>
      <c r="E516" s="20" t="s">
        <v>1294</v>
      </c>
      <c r="F516" s="21" t="s">
        <v>420</v>
      </c>
      <c r="G516" s="22">
        <v>2061.4144614319453</v>
      </c>
      <c r="H516" s="22">
        <v>26.699998971466936</v>
      </c>
      <c r="I516" s="22">
        <f t="shared" si="346"/>
        <v>55039.76</v>
      </c>
      <c r="J516" s="22"/>
      <c r="K516" s="22">
        <f t="shared" si="347"/>
        <v>0</v>
      </c>
      <c r="L516" s="22">
        <v>0</v>
      </c>
      <c r="M516" s="22">
        <f t="shared" si="348"/>
        <v>0</v>
      </c>
      <c r="N516" s="22"/>
      <c r="O516" s="22">
        <f t="shared" si="349"/>
        <v>0</v>
      </c>
      <c r="P516" s="22">
        <f t="shared" si="350"/>
        <v>0</v>
      </c>
      <c r="Q516" s="22">
        <f t="shared" si="351"/>
        <v>0</v>
      </c>
      <c r="R516" s="22">
        <f t="shared" si="352"/>
        <v>2061.4144614319453</v>
      </c>
      <c r="S516" s="85">
        <f t="shared" si="353"/>
        <v>55039.76</v>
      </c>
      <c r="T516">
        <v>0</v>
      </c>
    </row>
    <row r="517" spans="2:20" ht="24" x14ac:dyDescent="0.25">
      <c r="B517" s="69" t="s">
        <v>23</v>
      </c>
      <c r="C517" s="18" t="s">
        <v>24</v>
      </c>
      <c r="D517" s="19" t="s">
        <v>1295</v>
      </c>
      <c r="E517" s="20" t="s">
        <v>1296</v>
      </c>
      <c r="F517" s="21" t="s">
        <v>43</v>
      </c>
      <c r="G517" s="22">
        <v>522</v>
      </c>
      <c r="H517" s="22">
        <v>10.86</v>
      </c>
      <c r="I517" s="22">
        <f t="shared" si="346"/>
        <v>5668.92</v>
      </c>
      <c r="J517" s="22"/>
      <c r="K517" s="22">
        <f t="shared" si="347"/>
        <v>0</v>
      </c>
      <c r="L517" s="22">
        <v>400</v>
      </c>
      <c r="M517" s="22">
        <f t="shared" si="348"/>
        <v>4344</v>
      </c>
      <c r="N517" s="22">
        <v>100</v>
      </c>
      <c r="O517" s="22">
        <f t="shared" si="349"/>
        <v>1086</v>
      </c>
      <c r="P517" s="22">
        <f t="shared" si="350"/>
        <v>500</v>
      </c>
      <c r="Q517" s="22">
        <f t="shared" si="351"/>
        <v>5430</v>
      </c>
      <c r="R517" s="22">
        <f t="shared" si="352"/>
        <v>22</v>
      </c>
      <c r="S517" s="85">
        <f t="shared" si="353"/>
        <v>238.92000000000007</v>
      </c>
      <c r="T517">
        <v>0</v>
      </c>
    </row>
    <row r="518" spans="2:20" x14ac:dyDescent="0.25">
      <c r="B518" s="69" t="s">
        <v>39</v>
      </c>
      <c r="C518" s="18" t="s">
        <v>1297</v>
      </c>
      <c r="D518" s="19" t="s">
        <v>1298</v>
      </c>
      <c r="E518" s="20" t="s">
        <v>1299</v>
      </c>
      <c r="F518" s="21" t="s">
        <v>43</v>
      </c>
      <c r="G518" s="22">
        <v>2403</v>
      </c>
      <c r="H518" s="22">
        <v>26.904000000000003</v>
      </c>
      <c r="I518" s="22">
        <f t="shared" si="346"/>
        <v>64650.31</v>
      </c>
      <c r="J518" s="22"/>
      <c r="K518" s="22">
        <f t="shared" si="347"/>
        <v>0</v>
      </c>
      <c r="L518" s="22">
        <v>100</v>
      </c>
      <c r="M518" s="22">
        <f t="shared" si="348"/>
        <v>2690.4</v>
      </c>
      <c r="N518" s="22">
        <v>900</v>
      </c>
      <c r="O518" s="22">
        <f t="shared" si="349"/>
        <v>24213.599999999999</v>
      </c>
      <c r="P518" s="22">
        <f t="shared" si="350"/>
        <v>1000</v>
      </c>
      <c r="Q518" s="22">
        <f t="shared" si="351"/>
        <v>26904</v>
      </c>
      <c r="R518" s="22">
        <f t="shared" si="352"/>
        <v>1403</v>
      </c>
      <c r="S518" s="85">
        <f t="shared" si="353"/>
        <v>37746.31</v>
      </c>
      <c r="T518">
        <v>0</v>
      </c>
    </row>
    <row r="519" spans="2:20" x14ac:dyDescent="0.25">
      <c r="B519" s="69" t="s">
        <v>39</v>
      </c>
      <c r="C519" s="18" t="s">
        <v>1300</v>
      </c>
      <c r="D519" s="19" t="s">
        <v>1301</v>
      </c>
      <c r="E519" s="20" t="s">
        <v>1302</v>
      </c>
      <c r="F519" s="21" t="s">
        <v>43</v>
      </c>
      <c r="G519" s="22">
        <v>1459</v>
      </c>
      <c r="H519" s="22">
        <v>19.475999999999999</v>
      </c>
      <c r="I519" s="22">
        <f t="shared" si="346"/>
        <v>28415.48</v>
      </c>
      <c r="J519" s="22"/>
      <c r="K519" s="22">
        <f t="shared" si="347"/>
        <v>0</v>
      </c>
      <c r="L519" s="22">
        <v>50</v>
      </c>
      <c r="M519" s="22">
        <f t="shared" si="348"/>
        <v>973.8</v>
      </c>
      <c r="N519" s="22">
        <v>0</v>
      </c>
      <c r="O519" s="22">
        <f t="shared" si="349"/>
        <v>0</v>
      </c>
      <c r="P519" s="22">
        <f t="shared" si="350"/>
        <v>50</v>
      </c>
      <c r="Q519" s="22">
        <f t="shared" si="351"/>
        <v>973.8</v>
      </c>
      <c r="R519" s="22">
        <f t="shared" si="352"/>
        <v>1409</v>
      </c>
      <c r="S519" s="85">
        <f t="shared" si="353"/>
        <v>27441.68</v>
      </c>
      <c r="T519">
        <v>0</v>
      </c>
    </row>
    <row r="520" spans="2:20" x14ac:dyDescent="0.25">
      <c r="B520" s="69" t="s">
        <v>39</v>
      </c>
      <c r="C520" s="18" t="s">
        <v>1303</v>
      </c>
      <c r="D520" s="19" t="s">
        <v>1304</v>
      </c>
      <c r="E520" s="20" t="s">
        <v>1305</v>
      </c>
      <c r="F520" s="21" t="s">
        <v>43</v>
      </c>
      <c r="G520" s="22">
        <v>606</v>
      </c>
      <c r="H520" s="22">
        <v>10.620000000000001</v>
      </c>
      <c r="I520" s="22">
        <f t="shared" si="346"/>
        <v>6435.72</v>
      </c>
      <c r="J520" s="22"/>
      <c r="K520" s="22">
        <f t="shared" si="347"/>
        <v>0</v>
      </c>
      <c r="L520" s="22">
        <v>400</v>
      </c>
      <c r="M520" s="22">
        <f t="shared" si="348"/>
        <v>4248</v>
      </c>
      <c r="N520" s="22">
        <v>100</v>
      </c>
      <c r="O520" s="22">
        <f t="shared" si="349"/>
        <v>1062</v>
      </c>
      <c r="P520" s="22">
        <f t="shared" si="350"/>
        <v>500</v>
      </c>
      <c r="Q520" s="22">
        <f t="shared" si="351"/>
        <v>5310</v>
      </c>
      <c r="R520" s="22">
        <f t="shared" si="352"/>
        <v>106</v>
      </c>
      <c r="S520" s="85">
        <f t="shared" si="353"/>
        <v>1125.7200000000003</v>
      </c>
      <c r="T520">
        <v>0</v>
      </c>
    </row>
    <row r="521" spans="2:20" ht="24" x14ac:dyDescent="0.25">
      <c r="B521" s="69" t="s">
        <v>39</v>
      </c>
      <c r="C521" s="18" t="s">
        <v>1160</v>
      </c>
      <c r="D521" s="19" t="s">
        <v>1306</v>
      </c>
      <c r="E521" s="20" t="s">
        <v>1162</v>
      </c>
      <c r="F521" s="21" t="s">
        <v>43</v>
      </c>
      <c r="G521" s="22">
        <v>4</v>
      </c>
      <c r="H521" s="22">
        <v>34.200000000000003</v>
      </c>
      <c r="I521" s="22">
        <f t="shared" si="346"/>
        <v>136.80000000000001</v>
      </c>
      <c r="J521" s="22"/>
      <c r="K521" s="22">
        <f t="shared" si="347"/>
        <v>0</v>
      </c>
      <c r="L521" s="22">
        <v>0</v>
      </c>
      <c r="M521" s="22">
        <f t="shared" si="348"/>
        <v>0</v>
      </c>
      <c r="N521" s="22"/>
      <c r="O521" s="22">
        <f t="shared" si="349"/>
        <v>0</v>
      </c>
      <c r="P521" s="22">
        <f t="shared" si="350"/>
        <v>0</v>
      </c>
      <c r="Q521" s="22">
        <f t="shared" si="351"/>
        <v>0</v>
      </c>
      <c r="R521" s="22">
        <f t="shared" si="352"/>
        <v>4</v>
      </c>
      <c r="S521" s="85">
        <f t="shared" si="353"/>
        <v>136.80000000000001</v>
      </c>
      <c r="T521">
        <v>0</v>
      </c>
    </row>
    <row r="522" spans="2:20" x14ac:dyDescent="0.25">
      <c r="B522" s="69" t="s">
        <v>39</v>
      </c>
      <c r="C522" s="18" t="s">
        <v>1166</v>
      </c>
      <c r="D522" s="19" t="s">
        <v>1307</v>
      </c>
      <c r="E522" s="44" t="s">
        <v>1168</v>
      </c>
      <c r="F522" s="45" t="s">
        <v>43</v>
      </c>
      <c r="G522" s="22">
        <v>12</v>
      </c>
      <c r="H522" s="22">
        <v>209.31</v>
      </c>
      <c r="I522" s="22">
        <f t="shared" si="346"/>
        <v>2511.7199999999998</v>
      </c>
      <c r="J522" s="22"/>
      <c r="K522" s="22">
        <f t="shared" si="347"/>
        <v>0</v>
      </c>
      <c r="L522" s="22">
        <v>0</v>
      </c>
      <c r="M522" s="22">
        <f t="shared" si="348"/>
        <v>0</v>
      </c>
      <c r="N522" s="22"/>
      <c r="O522" s="22">
        <f t="shared" si="349"/>
        <v>0</v>
      </c>
      <c r="P522" s="22">
        <f t="shared" si="350"/>
        <v>0</v>
      </c>
      <c r="Q522" s="22">
        <f t="shared" si="351"/>
        <v>0</v>
      </c>
      <c r="R522" s="22">
        <f t="shared" si="352"/>
        <v>12</v>
      </c>
      <c r="S522" s="85">
        <f t="shared" si="353"/>
        <v>2511.7199999999998</v>
      </c>
      <c r="T522">
        <v>0</v>
      </c>
    </row>
    <row r="523" spans="2:20" x14ac:dyDescent="0.25">
      <c r="B523" s="69" t="s">
        <v>39</v>
      </c>
      <c r="C523" s="18" t="s">
        <v>1308</v>
      </c>
      <c r="D523" s="19" t="s">
        <v>1309</v>
      </c>
      <c r="E523" s="20" t="s">
        <v>1310</v>
      </c>
      <c r="F523" s="21" t="s">
        <v>75</v>
      </c>
      <c r="G523" s="22">
        <v>44834.262047470293</v>
      </c>
      <c r="H523" s="22">
        <v>7.15</v>
      </c>
      <c r="I523" s="22">
        <f t="shared" si="346"/>
        <v>320564.96999999997</v>
      </c>
      <c r="J523" s="22"/>
      <c r="K523" s="22">
        <f t="shared" si="347"/>
        <v>0</v>
      </c>
      <c r="L523" s="22">
        <v>18361.02</v>
      </c>
      <c r="M523" s="22">
        <f t="shared" si="348"/>
        <v>131281.29</v>
      </c>
      <c r="N523" s="22">
        <v>3122.8689600000002</v>
      </c>
      <c r="O523" s="22">
        <f t="shared" si="349"/>
        <v>22328.51</v>
      </c>
      <c r="P523" s="22">
        <f t="shared" si="350"/>
        <v>21483.88896</v>
      </c>
      <c r="Q523" s="22">
        <f t="shared" si="351"/>
        <v>153609.80000000002</v>
      </c>
      <c r="R523" s="22">
        <f t="shared" si="352"/>
        <v>23350.373087470292</v>
      </c>
      <c r="S523" s="85">
        <f t="shared" si="353"/>
        <v>166955.16999999995</v>
      </c>
      <c r="T523">
        <v>0</v>
      </c>
    </row>
    <row r="524" spans="2:20" x14ac:dyDescent="0.25">
      <c r="B524" s="69" t="s">
        <v>39</v>
      </c>
      <c r="C524" s="18" t="s">
        <v>1195</v>
      </c>
      <c r="D524" s="19" t="s">
        <v>1311</v>
      </c>
      <c r="E524" s="20" t="s">
        <v>1197</v>
      </c>
      <c r="F524" s="21" t="s">
        <v>75</v>
      </c>
      <c r="G524" s="22">
        <v>21798.105689835756</v>
      </c>
      <c r="H524" s="22">
        <v>9.3000000000000007</v>
      </c>
      <c r="I524" s="22">
        <f t="shared" si="346"/>
        <v>202722.38</v>
      </c>
      <c r="J524" s="22"/>
      <c r="K524" s="22">
        <f t="shared" si="347"/>
        <v>0</v>
      </c>
      <c r="L524" s="22">
        <v>5102.04</v>
      </c>
      <c r="M524" s="22">
        <f t="shared" si="348"/>
        <v>47448.97</v>
      </c>
      <c r="N524" s="22"/>
      <c r="O524" s="22">
        <f t="shared" si="349"/>
        <v>0</v>
      </c>
      <c r="P524" s="22">
        <f t="shared" si="350"/>
        <v>5102.04</v>
      </c>
      <c r="Q524" s="22">
        <f t="shared" si="351"/>
        <v>47448.97</v>
      </c>
      <c r="R524" s="22">
        <f t="shared" si="352"/>
        <v>16696.065689835756</v>
      </c>
      <c r="S524" s="85">
        <f t="shared" si="353"/>
        <v>155273.41</v>
      </c>
      <c r="T524">
        <v>0</v>
      </c>
    </row>
    <row r="525" spans="2:20" x14ac:dyDescent="0.25">
      <c r="B525" s="69" t="s">
        <v>39</v>
      </c>
      <c r="C525" s="18" t="s">
        <v>1198</v>
      </c>
      <c r="D525" s="19" t="s">
        <v>1312</v>
      </c>
      <c r="E525" s="20" t="s">
        <v>1200</v>
      </c>
      <c r="F525" s="21" t="s">
        <v>75</v>
      </c>
      <c r="G525" s="22">
        <v>256.02407013702873</v>
      </c>
      <c r="H525" s="22">
        <v>11.844011378996631</v>
      </c>
      <c r="I525" s="22">
        <f t="shared" si="346"/>
        <v>3032.35</v>
      </c>
      <c r="J525" s="22"/>
      <c r="K525" s="22">
        <f t="shared" si="347"/>
        <v>0</v>
      </c>
      <c r="L525" s="22">
        <v>0</v>
      </c>
      <c r="M525" s="22">
        <f t="shared" si="348"/>
        <v>0</v>
      </c>
      <c r="N525" s="22">
        <v>256.02</v>
      </c>
      <c r="O525" s="22">
        <f t="shared" si="349"/>
        <v>3032.3</v>
      </c>
      <c r="P525" s="22">
        <f t="shared" si="350"/>
        <v>256.02</v>
      </c>
      <c r="Q525" s="22">
        <f t="shared" si="351"/>
        <v>3032.3</v>
      </c>
      <c r="R525" s="22">
        <f t="shared" si="352"/>
        <v>4.0701370287479222E-3</v>
      </c>
      <c r="S525" s="85">
        <f t="shared" si="353"/>
        <v>4.9999999999727152E-2</v>
      </c>
      <c r="T525">
        <v>0</v>
      </c>
    </row>
    <row r="526" spans="2:20" x14ac:dyDescent="0.25">
      <c r="B526" s="69" t="s">
        <v>39</v>
      </c>
      <c r="C526" s="18" t="s">
        <v>1313</v>
      </c>
      <c r="D526" s="19" t="s">
        <v>1314</v>
      </c>
      <c r="E526" s="20" t="s">
        <v>1315</v>
      </c>
      <c r="F526" s="21" t="s">
        <v>75</v>
      </c>
      <c r="G526" s="22">
        <v>871.44343121758618</v>
      </c>
      <c r="H526" s="22">
        <v>73.127996284234271</v>
      </c>
      <c r="I526" s="22">
        <f t="shared" si="346"/>
        <v>63726.91</v>
      </c>
      <c r="J526" s="22"/>
      <c r="K526" s="22">
        <f t="shared" si="347"/>
        <v>0</v>
      </c>
      <c r="L526" s="22">
        <v>0</v>
      </c>
      <c r="M526" s="22">
        <f t="shared" si="348"/>
        <v>0</v>
      </c>
      <c r="N526" s="22"/>
      <c r="O526" s="22">
        <f t="shared" si="349"/>
        <v>0</v>
      </c>
      <c r="P526" s="22">
        <f t="shared" si="350"/>
        <v>0</v>
      </c>
      <c r="Q526" s="22">
        <f t="shared" si="351"/>
        <v>0</v>
      </c>
      <c r="R526" s="22">
        <f t="shared" si="352"/>
        <v>871.44343121758618</v>
      </c>
      <c r="S526" s="85">
        <f t="shared" si="353"/>
        <v>63726.91</v>
      </c>
      <c r="T526">
        <v>0</v>
      </c>
    </row>
    <row r="527" spans="2:20" x14ac:dyDescent="0.25">
      <c r="B527" s="69" t="s">
        <v>39</v>
      </c>
      <c r="C527" s="18" t="s">
        <v>1316</v>
      </c>
      <c r="D527" s="19" t="s">
        <v>1317</v>
      </c>
      <c r="E527" s="20" t="s">
        <v>1318</v>
      </c>
      <c r="F527" s="21" t="s">
        <v>75</v>
      </c>
      <c r="G527" s="22">
        <v>3125.1764429872055</v>
      </c>
      <c r="H527" s="22">
        <v>11.76000032973193</v>
      </c>
      <c r="I527" s="22">
        <f t="shared" si="346"/>
        <v>36752.080000000002</v>
      </c>
      <c r="J527" s="22"/>
      <c r="K527" s="22">
        <f t="shared" si="347"/>
        <v>0</v>
      </c>
      <c r="L527" s="22">
        <v>0</v>
      </c>
      <c r="M527" s="22">
        <f t="shared" si="348"/>
        <v>0</v>
      </c>
      <c r="N527" s="22">
        <v>0</v>
      </c>
      <c r="O527" s="22">
        <f t="shared" si="349"/>
        <v>0</v>
      </c>
      <c r="P527" s="22">
        <f t="shared" si="350"/>
        <v>0</v>
      </c>
      <c r="Q527" s="22">
        <f t="shared" si="351"/>
        <v>0</v>
      </c>
      <c r="R527" s="22">
        <f t="shared" si="352"/>
        <v>3125.1764429872055</v>
      </c>
      <c r="S527" s="85">
        <f t="shared" si="353"/>
        <v>36752.080000000002</v>
      </c>
      <c r="T527">
        <v>0</v>
      </c>
    </row>
    <row r="528" spans="2:20" x14ac:dyDescent="0.25">
      <c r="B528" s="69" t="s">
        <v>39</v>
      </c>
      <c r="C528" s="18" t="s">
        <v>1319</v>
      </c>
      <c r="D528" s="19" t="s">
        <v>1320</v>
      </c>
      <c r="E528" s="20" t="s">
        <v>1321</v>
      </c>
      <c r="F528" s="21" t="s">
        <v>43</v>
      </c>
      <c r="G528" s="22">
        <v>876</v>
      </c>
      <c r="H528" s="22">
        <v>14.616</v>
      </c>
      <c r="I528" s="22">
        <f t="shared" si="346"/>
        <v>12803.62</v>
      </c>
      <c r="J528" s="22"/>
      <c r="K528" s="22">
        <f t="shared" si="347"/>
        <v>0</v>
      </c>
      <c r="L528" s="22">
        <v>0</v>
      </c>
      <c r="M528" s="22">
        <f t="shared" si="348"/>
        <v>0</v>
      </c>
      <c r="N528" s="22"/>
      <c r="O528" s="22">
        <f t="shared" si="349"/>
        <v>0</v>
      </c>
      <c r="P528" s="22">
        <f t="shared" si="350"/>
        <v>0</v>
      </c>
      <c r="Q528" s="22">
        <f t="shared" si="351"/>
        <v>0</v>
      </c>
      <c r="R528" s="22">
        <f t="shared" si="352"/>
        <v>876</v>
      </c>
      <c r="S528" s="85">
        <f t="shared" si="353"/>
        <v>12803.62</v>
      </c>
      <c r="T528">
        <v>0</v>
      </c>
    </row>
    <row r="529" spans="2:20" x14ac:dyDescent="0.25">
      <c r="B529" s="69" t="s">
        <v>39</v>
      </c>
      <c r="C529" s="18" t="s">
        <v>1250</v>
      </c>
      <c r="D529" s="19" t="s">
        <v>1322</v>
      </c>
      <c r="E529" s="20" t="s">
        <v>1252</v>
      </c>
      <c r="F529" s="21" t="s">
        <v>43</v>
      </c>
      <c r="G529" s="22">
        <v>22</v>
      </c>
      <c r="H529" s="22">
        <v>10.368</v>
      </c>
      <c r="I529" s="22">
        <f t="shared" si="346"/>
        <v>228.1</v>
      </c>
      <c r="J529" s="22"/>
      <c r="K529" s="22">
        <f t="shared" si="347"/>
        <v>0</v>
      </c>
      <c r="L529" s="22">
        <v>0</v>
      </c>
      <c r="M529" s="22">
        <f t="shared" si="348"/>
        <v>0</v>
      </c>
      <c r="N529" s="22">
        <v>22</v>
      </c>
      <c r="O529" s="22">
        <f t="shared" si="349"/>
        <v>228.1</v>
      </c>
      <c r="P529" s="22">
        <f t="shared" si="350"/>
        <v>22</v>
      </c>
      <c r="Q529" s="22">
        <f t="shared" si="351"/>
        <v>228.1</v>
      </c>
      <c r="R529" s="22">
        <f t="shared" si="352"/>
        <v>0</v>
      </c>
      <c r="S529" s="85">
        <f t="shared" si="353"/>
        <v>0</v>
      </c>
      <c r="T529">
        <v>0</v>
      </c>
    </row>
    <row r="530" spans="2:20" x14ac:dyDescent="0.25">
      <c r="B530" s="72" t="s">
        <v>134</v>
      </c>
      <c r="C530" s="18" t="s">
        <v>1323</v>
      </c>
      <c r="D530" s="19" t="s">
        <v>1324</v>
      </c>
      <c r="E530" s="44" t="s">
        <v>1325</v>
      </c>
      <c r="F530" s="45" t="s">
        <v>595</v>
      </c>
      <c r="G530" s="22">
        <v>43</v>
      </c>
      <c r="H530" s="22">
        <v>3.1501395348837207</v>
      </c>
      <c r="I530" s="22">
        <f t="shared" si="346"/>
        <v>135.46</v>
      </c>
      <c r="J530" s="22"/>
      <c r="K530" s="22">
        <f t="shared" si="347"/>
        <v>0</v>
      </c>
      <c r="L530" s="22">
        <v>0</v>
      </c>
      <c r="M530" s="22">
        <f t="shared" si="348"/>
        <v>0</v>
      </c>
      <c r="N530" s="22">
        <v>43</v>
      </c>
      <c r="O530" s="22">
        <f t="shared" si="349"/>
        <v>135.46</v>
      </c>
      <c r="P530" s="22">
        <f t="shared" si="350"/>
        <v>43</v>
      </c>
      <c r="Q530" s="22">
        <f t="shared" si="351"/>
        <v>135.46</v>
      </c>
      <c r="R530" s="22">
        <f t="shared" si="352"/>
        <v>0</v>
      </c>
      <c r="S530" s="85">
        <f t="shared" si="353"/>
        <v>0</v>
      </c>
      <c r="T530">
        <v>0</v>
      </c>
    </row>
    <row r="531" spans="2:20" x14ac:dyDescent="0.25">
      <c r="B531" s="69" t="s">
        <v>39</v>
      </c>
      <c r="C531" s="18" t="s">
        <v>1326</v>
      </c>
      <c r="D531" s="19" t="s">
        <v>1327</v>
      </c>
      <c r="E531" s="44" t="s">
        <v>1328</v>
      </c>
      <c r="F531" s="45" t="s">
        <v>43</v>
      </c>
      <c r="G531" s="22">
        <v>84</v>
      </c>
      <c r="H531" s="22">
        <v>30.612000000000005</v>
      </c>
      <c r="I531" s="22">
        <f t="shared" si="346"/>
        <v>2571.41</v>
      </c>
      <c r="J531" s="22"/>
      <c r="K531" s="22">
        <f t="shared" si="347"/>
        <v>0</v>
      </c>
      <c r="L531" s="22">
        <v>77</v>
      </c>
      <c r="M531" s="22">
        <f t="shared" si="348"/>
        <v>2357.12</v>
      </c>
      <c r="N531" s="22">
        <v>7</v>
      </c>
      <c r="O531" s="22">
        <f t="shared" si="349"/>
        <v>214.28</v>
      </c>
      <c r="P531" s="22">
        <f t="shared" si="350"/>
        <v>84</v>
      </c>
      <c r="Q531" s="22">
        <f t="shared" si="351"/>
        <v>2571.4</v>
      </c>
      <c r="R531" s="22">
        <f t="shared" si="352"/>
        <v>0</v>
      </c>
      <c r="S531" s="85">
        <f t="shared" si="353"/>
        <v>9.9999999997635314E-3</v>
      </c>
      <c r="T531">
        <v>0</v>
      </c>
    </row>
    <row r="532" spans="2:20" x14ac:dyDescent="0.25">
      <c r="B532" s="69" t="s">
        <v>39</v>
      </c>
      <c r="C532" s="18" t="s">
        <v>1329</v>
      </c>
      <c r="D532" s="19" t="s">
        <v>1330</v>
      </c>
      <c r="E532" s="44" t="s">
        <v>1331</v>
      </c>
      <c r="F532" s="45" t="s">
        <v>43</v>
      </c>
      <c r="G532" s="22">
        <v>29</v>
      </c>
      <c r="H532" s="22">
        <v>41.580000000000005</v>
      </c>
      <c r="I532" s="22">
        <f t="shared" si="346"/>
        <v>1205.82</v>
      </c>
      <c r="J532" s="22"/>
      <c r="K532" s="22">
        <f t="shared" si="347"/>
        <v>0</v>
      </c>
      <c r="L532" s="22">
        <v>29</v>
      </c>
      <c r="M532" s="22">
        <f t="shared" si="348"/>
        <v>1205.82</v>
      </c>
      <c r="N532" s="22"/>
      <c r="O532" s="22">
        <f t="shared" si="349"/>
        <v>0</v>
      </c>
      <c r="P532" s="22">
        <f t="shared" si="350"/>
        <v>29</v>
      </c>
      <c r="Q532" s="22">
        <f t="shared" si="351"/>
        <v>1205.82</v>
      </c>
      <c r="R532" s="22">
        <f t="shared" si="352"/>
        <v>0</v>
      </c>
      <c r="S532" s="85">
        <f t="shared" si="353"/>
        <v>0</v>
      </c>
      <c r="T532">
        <v>0</v>
      </c>
    </row>
    <row r="533" spans="2:20" x14ac:dyDescent="0.25">
      <c r="B533" s="69" t="s">
        <v>39</v>
      </c>
      <c r="C533" s="18" t="s">
        <v>1332</v>
      </c>
      <c r="D533" s="19" t="s">
        <v>1333</v>
      </c>
      <c r="E533" s="20" t="s">
        <v>1334</v>
      </c>
      <c r="F533" s="21" t="s">
        <v>43</v>
      </c>
      <c r="G533" s="22">
        <v>7</v>
      </c>
      <c r="H533" s="22">
        <v>37.08</v>
      </c>
      <c r="I533" s="22">
        <f t="shared" si="346"/>
        <v>259.56</v>
      </c>
      <c r="J533" s="22"/>
      <c r="K533" s="22">
        <f t="shared" si="347"/>
        <v>0</v>
      </c>
      <c r="L533" s="22">
        <v>0</v>
      </c>
      <c r="M533" s="22">
        <f t="shared" si="348"/>
        <v>0</v>
      </c>
      <c r="N533" s="22">
        <v>7</v>
      </c>
      <c r="O533" s="22">
        <f t="shared" si="349"/>
        <v>259.56</v>
      </c>
      <c r="P533" s="22">
        <f t="shared" si="350"/>
        <v>7</v>
      </c>
      <c r="Q533" s="22">
        <f t="shared" si="351"/>
        <v>259.56</v>
      </c>
      <c r="R533" s="22">
        <f t="shared" si="352"/>
        <v>0</v>
      </c>
      <c r="S533" s="85">
        <f t="shared" si="353"/>
        <v>0</v>
      </c>
      <c r="T533">
        <v>0</v>
      </c>
    </row>
    <row r="534" spans="2:20" ht="36" x14ac:dyDescent="0.25">
      <c r="B534" s="72" t="s">
        <v>134</v>
      </c>
      <c r="C534" s="18" t="s">
        <v>1335</v>
      </c>
      <c r="D534" s="19" t="s">
        <v>1336</v>
      </c>
      <c r="E534" s="20" t="s">
        <v>1337</v>
      </c>
      <c r="F534" s="21" t="s">
        <v>595</v>
      </c>
      <c r="G534" s="22">
        <v>156</v>
      </c>
      <c r="H534" s="22">
        <v>18.03</v>
      </c>
      <c r="I534" s="22">
        <f t="shared" si="346"/>
        <v>2812.68</v>
      </c>
      <c r="J534" s="22"/>
      <c r="K534" s="22">
        <f t="shared" si="347"/>
        <v>0</v>
      </c>
      <c r="L534" s="22">
        <v>0</v>
      </c>
      <c r="M534" s="22">
        <f t="shared" si="348"/>
        <v>0</v>
      </c>
      <c r="N534" s="22"/>
      <c r="O534" s="22">
        <f t="shared" si="349"/>
        <v>0</v>
      </c>
      <c r="P534" s="22">
        <f t="shared" si="350"/>
        <v>0</v>
      </c>
      <c r="Q534" s="22">
        <f t="shared" si="351"/>
        <v>0</v>
      </c>
      <c r="R534" s="22">
        <f t="shared" si="352"/>
        <v>156</v>
      </c>
      <c r="S534" s="85">
        <f t="shared" si="353"/>
        <v>2812.68</v>
      </c>
      <c r="T534">
        <v>0</v>
      </c>
    </row>
    <row r="535" spans="2:20" ht="24" x14ac:dyDescent="0.25">
      <c r="B535" s="69" t="s">
        <v>23</v>
      </c>
      <c r="C535" s="18" t="s">
        <v>24</v>
      </c>
      <c r="D535" s="19" t="s">
        <v>1338</v>
      </c>
      <c r="E535" s="20" t="s">
        <v>1296</v>
      </c>
      <c r="F535" s="21" t="s">
        <v>43</v>
      </c>
      <c r="G535" s="22">
        <v>108</v>
      </c>
      <c r="H535" s="22">
        <v>10.860000000000001</v>
      </c>
      <c r="I535" s="22">
        <f t="shared" si="346"/>
        <v>1172.8800000000001</v>
      </c>
      <c r="J535" s="22"/>
      <c r="K535" s="22">
        <f t="shared" si="347"/>
        <v>0</v>
      </c>
      <c r="L535" s="22">
        <v>105</v>
      </c>
      <c r="M535" s="22">
        <f t="shared" si="348"/>
        <v>1140.3</v>
      </c>
      <c r="N535" s="22"/>
      <c r="O535" s="22">
        <f t="shared" si="349"/>
        <v>0</v>
      </c>
      <c r="P535" s="22">
        <f t="shared" si="350"/>
        <v>105</v>
      </c>
      <c r="Q535" s="22">
        <f t="shared" si="351"/>
        <v>1140.3</v>
      </c>
      <c r="R535" s="22">
        <f t="shared" si="352"/>
        <v>3</v>
      </c>
      <c r="S535" s="85">
        <f t="shared" si="353"/>
        <v>32.580000000000155</v>
      </c>
      <c r="T535">
        <v>0</v>
      </c>
    </row>
    <row r="536" spans="2:20" x14ac:dyDescent="0.25">
      <c r="B536" s="69" t="s">
        <v>23</v>
      </c>
      <c r="C536" s="18" t="s">
        <v>24</v>
      </c>
      <c r="D536" s="19" t="s">
        <v>1339</v>
      </c>
      <c r="E536" s="44" t="s">
        <v>1340</v>
      </c>
      <c r="F536" s="45" t="s">
        <v>43</v>
      </c>
      <c r="G536" s="22">
        <v>156</v>
      </c>
      <c r="H536" s="22">
        <v>34.875</v>
      </c>
      <c r="I536" s="22">
        <f t="shared" si="346"/>
        <v>5440.5</v>
      </c>
      <c r="J536" s="22"/>
      <c r="K536" s="22">
        <f t="shared" si="347"/>
        <v>0</v>
      </c>
      <c r="L536" s="22">
        <v>0</v>
      </c>
      <c r="M536" s="22">
        <f t="shared" si="348"/>
        <v>0</v>
      </c>
      <c r="N536" s="22"/>
      <c r="O536" s="22">
        <f t="shared" si="349"/>
        <v>0</v>
      </c>
      <c r="P536" s="22">
        <f t="shared" si="350"/>
        <v>0</v>
      </c>
      <c r="Q536" s="22">
        <f t="shared" si="351"/>
        <v>0</v>
      </c>
      <c r="R536" s="22">
        <f t="shared" si="352"/>
        <v>156</v>
      </c>
      <c r="S536" s="85">
        <f t="shared" si="353"/>
        <v>5440.5</v>
      </c>
      <c r="T536">
        <v>0</v>
      </c>
    </row>
    <row r="537" spans="2:20" ht="24" x14ac:dyDescent="0.25">
      <c r="B537" s="69" t="s">
        <v>39</v>
      </c>
      <c r="C537" s="18" t="s">
        <v>1341</v>
      </c>
      <c r="D537" s="19" t="s">
        <v>1342</v>
      </c>
      <c r="E537" s="20" t="s">
        <v>1343</v>
      </c>
      <c r="F537" s="21" t="s">
        <v>75</v>
      </c>
      <c r="G537" s="22">
        <v>534.88596812665628</v>
      </c>
      <c r="H537" s="22">
        <v>63.24</v>
      </c>
      <c r="I537" s="22">
        <f t="shared" si="346"/>
        <v>33826.19</v>
      </c>
      <c r="J537" s="22"/>
      <c r="K537" s="22">
        <f t="shared" si="347"/>
        <v>0</v>
      </c>
      <c r="L537" s="22">
        <v>0</v>
      </c>
      <c r="M537" s="22">
        <f t="shared" si="348"/>
        <v>0</v>
      </c>
      <c r="N537" s="22"/>
      <c r="O537" s="22">
        <f t="shared" si="349"/>
        <v>0</v>
      </c>
      <c r="P537" s="22">
        <f t="shared" si="350"/>
        <v>0</v>
      </c>
      <c r="Q537" s="22">
        <f t="shared" si="351"/>
        <v>0</v>
      </c>
      <c r="R537" s="22">
        <f t="shared" si="352"/>
        <v>534.88596812665628</v>
      </c>
      <c r="S537" s="85">
        <f t="shared" si="353"/>
        <v>33826.19</v>
      </c>
      <c r="T537">
        <v>0</v>
      </c>
    </row>
    <row r="538" spans="2:20" ht="24" x14ac:dyDescent="0.25">
      <c r="B538" s="69" t="s">
        <v>39</v>
      </c>
      <c r="C538" s="18" t="s">
        <v>1344</v>
      </c>
      <c r="D538" s="19" t="s">
        <v>1345</v>
      </c>
      <c r="E538" s="20" t="s">
        <v>1346</v>
      </c>
      <c r="F538" s="21" t="s">
        <v>75</v>
      </c>
      <c r="G538" s="22">
        <v>505.43719010619992</v>
      </c>
      <c r="H538" s="22">
        <v>71.150000000000006</v>
      </c>
      <c r="I538" s="22">
        <f t="shared" si="346"/>
        <v>35961.86</v>
      </c>
      <c r="J538" s="22"/>
      <c r="K538" s="22">
        <f t="shared" si="347"/>
        <v>0</v>
      </c>
      <c r="L538" s="22">
        <v>0</v>
      </c>
      <c r="M538" s="22">
        <f t="shared" si="348"/>
        <v>0</v>
      </c>
      <c r="N538" s="22"/>
      <c r="O538" s="22">
        <f t="shared" si="349"/>
        <v>0</v>
      </c>
      <c r="P538" s="22">
        <f t="shared" si="350"/>
        <v>0</v>
      </c>
      <c r="Q538" s="22">
        <f t="shared" si="351"/>
        <v>0</v>
      </c>
      <c r="R538" s="22">
        <f t="shared" si="352"/>
        <v>505.43719010619992</v>
      </c>
      <c r="S538" s="85">
        <f t="shared" si="353"/>
        <v>35961.86</v>
      </c>
      <c r="T538">
        <v>0</v>
      </c>
    </row>
    <row r="539" spans="2:20" x14ac:dyDescent="0.25">
      <c r="B539" s="69" t="s">
        <v>39</v>
      </c>
      <c r="C539" s="18" t="s">
        <v>1347</v>
      </c>
      <c r="D539" s="19" t="s">
        <v>1348</v>
      </c>
      <c r="E539" s="20" t="s">
        <v>1349</v>
      </c>
      <c r="F539" s="21" t="s">
        <v>43</v>
      </c>
      <c r="G539" s="22">
        <v>10</v>
      </c>
      <c r="H539" s="22">
        <v>28.824000000000002</v>
      </c>
      <c r="I539" s="22">
        <f t="shared" si="346"/>
        <v>288.24</v>
      </c>
      <c r="J539" s="22"/>
      <c r="K539" s="22">
        <f t="shared" si="347"/>
        <v>0</v>
      </c>
      <c r="L539" s="22">
        <v>0</v>
      </c>
      <c r="M539" s="22">
        <f t="shared" si="348"/>
        <v>0</v>
      </c>
      <c r="N539" s="22">
        <v>10</v>
      </c>
      <c r="O539" s="22">
        <f t="shared" si="349"/>
        <v>288.24</v>
      </c>
      <c r="P539" s="22">
        <f t="shared" si="350"/>
        <v>10</v>
      </c>
      <c r="Q539" s="22">
        <f t="shared" si="351"/>
        <v>288.24</v>
      </c>
      <c r="R539" s="22">
        <f t="shared" si="352"/>
        <v>0</v>
      </c>
      <c r="S539" s="85">
        <f t="shared" si="353"/>
        <v>0</v>
      </c>
      <c r="T539">
        <v>0</v>
      </c>
    </row>
    <row r="540" spans="2:20" x14ac:dyDescent="0.25">
      <c r="B540" s="69" t="s">
        <v>39</v>
      </c>
      <c r="C540" s="18" t="s">
        <v>1332</v>
      </c>
      <c r="D540" s="19" t="s">
        <v>1350</v>
      </c>
      <c r="E540" s="20" t="s">
        <v>1334</v>
      </c>
      <c r="F540" s="21" t="s">
        <v>43</v>
      </c>
      <c r="G540" s="22">
        <v>7</v>
      </c>
      <c r="H540" s="22">
        <v>37.08</v>
      </c>
      <c r="I540" s="22">
        <f t="shared" si="346"/>
        <v>259.56</v>
      </c>
      <c r="J540" s="22"/>
      <c r="K540" s="22">
        <f t="shared" si="347"/>
        <v>0</v>
      </c>
      <c r="L540" s="22">
        <v>0</v>
      </c>
      <c r="M540" s="22">
        <f t="shared" si="348"/>
        <v>0</v>
      </c>
      <c r="N540" s="22">
        <v>7</v>
      </c>
      <c r="O540" s="22">
        <f t="shared" si="349"/>
        <v>259.56</v>
      </c>
      <c r="P540" s="22">
        <f t="shared" si="350"/>
        <v>7</v>
      </c>
      <c r="Q540" s="22">
        <f t="shared" si="351"/>
        <v>259.56</v>
      </c>
      <c r="R540" s="22">
        <f t="shared" si="352"/>
        <v>0</v>
      </c>
      <c r="S540" s="85">
        <f t="shared" si="353"/>
        <v>0</v>
      </c>
      <c r="T540">
        <v>0</v>
      </c>
    </row>
    <row r="541" spans="2:20" x14ac:dyDescent="0.25">
      <c r="B541" s="69" t="s">
        <v>39</v>
      </c>
      <c r="C541" s="18" t="s">
        <v>869</v>
      </c>
      <c r="D541" s="19" t="s">
        <v>1351</v>
      </c>
      <c r="E541" s="20" t="s">
        <v>871</v>
      </c>
      <c r="F541" s="21" t="s">
        <v>43</v>
      </c>
      <c r="G541" s="22">
        <v>233</v>
      </c>
      <c r="H541" s="22">
        <v>9.984</v>
      </c>
      <c r="I541" s="22">
        <f t="shared" si="346"/>
        <v>2326.27</v>
      </c>
      <c r="J541" s="22"/>
      <c r="K541" s="22">
        <f t="shared" si="347"/>
        <v>0</v>
      </c>
      <c r="L541" s="22">
        <v>233</v>
      </c>
      <c r="M541" s="22">
        <f t="shared" si="348"/>
        <v>2326.27</v>
      </c>
      <c r="N541" s="22"/>
      <c r="O541" s="22">
        <f t="shared" si="349"/>
        <v>0</v>
      </c>
      <c r="P541" s="22">
        <f t="shared" si="350"/>
        <v>233</v>
      </c>
      <c r="Q541" s="22">
        <f t="shared" si="351"/>
        <v>2326.27</v>
      </c>
      <c r="R541" s="22">
        <f t="shared" si="352"/>
        <v>0</v>
      </c>
      <c r="S541" s="85">
        <f t="shared" si="353"/>
        <v>0</v>
      </c>
      <c r="T541">
        <v>0</v>
      </c>
    </row>
    <row r="542" spans="2:20" x14ac:dyDescent="0.25">
      <c r="B542" s="69" t="s">
        <v>39</v>
      </c>
      <c r="C542" s="18" t="s">
        <v>875</v>
      </c>
      <c r="D542" s="19" t="s">
        <v>1352</v>
      </c>
      <c r="E542" s="20" t="s">
        <v>877</v>
      </c>
      <c r="F542" s="21" t="s">
        <v>43</v>
      </c>
      <c r="G542" s="22">
        <v>200</v>
      </c>
      <c r="H542" s="22">
        <v>13.175999999999998</v>
      </c>
      <c r="I542" s="22">
        <f t="shared" si="346"/>
        <v>2635.2</v>
      </c>
      <c r="J542" s="22"/>
      <c r="K542" s="22">
        <f t="shared" si="347"/>
        <v>0</v>
      </c>
      <c r="L542" s="22">
        <v>200</v>
      </c>
      <c r="M542" s="22">
        <f t="shared" si="348"/>
        <v>2635.2</v>
      </c>
      <c r="N542" s="22"/>
      <c r="O542" s="22">
        <f t="shared" si="349"/>
        <v>0</v>
      </c>
      <c r="P542" s="22">
        <f t="shared" si="350"/>
        <v>200</v>
      </c>
      <c r="Q542" s="22">
        <f t="shared" si="351"/>
        <v>2635.2</v>
      </c>
      <c r="R542" s="22">
        <f t="shared" si="352"/>
        <v>0</v>
      </c>
      <c r="S542" s="85">
        <f t="shared" si="353"/>
        <v>0</v>
      </c>
      <c r="T542">
        <v>0</v>
      </c>
    </row>
    <row r="543" spans="2:20" x14ac:dyDescent="0.25">
      <c r="B543" s="69" t="s">
        <v>39</v>
      </c>
      <c r="C543" s="18" t="s">
        <v>1185</v>
      </c>
      <c r="D543" s="19" t="s">
        <v>1353</v>
      </c>
      <c r="E543" s="44" t="s">
        <v>1187</v>
      </c>
      <c r="F543" s="45" t="s">
        <v>43</v>
      </c>
      <c r="G543" s="22">
        <v>362</v>
      </c>
      <c r="H543" s="22">
        <v>8.604000000000001</v>
      </c>
      <c r="I543" s="22">
        <f t="shared" si="346"/>
        <v>3114.65</v>
      </c>
      <c r="J543" s="22"/>
      <c r="K543" s="22">
        <f t="shared" si="347"/>
        <v>0</v>
      </c>
      <c r="L543" s="22">
        <v>362</v>
      </c>
      <c r="M543" s="22">
        <f t="shared" si="348"/>
        <v>3114.65</v>
      </c>
      <c r="N543" s="22"/>
      <c r="O543" s="22">
        <f t="shared" si="349"/>
        <v>0</v>
      </c>
      <c r="P543" s="22">
        <f t="shared" si="350"/>
        <v>362</v>
      </c>
      <c r="Q543" s="22">
        <f t="shared" si="351"/>
        <v>3114.65</v>
      </c>
      <c r="R543" s="22">
        <f t="shared" si="352"/>
        <v>0</v>
      </c>
      <c r="S543" s="85">
        <f t="shared" si="353"/>
        <v>0</v>
      </c>
      <c r="T543">
        <v>0</v>
      </c>
    </row>
    <row r="544" spans="2:20" x14ac:dyDescent="0.25">
      <c r="B544" s="70"/>
      <c r="C544" s="23"/>
      <c r="D544" s="24" t="s">
        <v>1354</v>
      </c>
      <c r="E544" s="28" t="s">
        <v>1355</v>
      </c>
      <c r="F544" s="29"/>
      <c r="G544" s="46"/>
      <c r="H544" s="27"/>
      <c r="I544" s="27">
        <f>SUBTOTAL(9,I545:I571)</f>
        <v>562093.22</v>
      </c>
      <c r="J544" s="27"/>
      <c r="K544" s="33">
        <f>SUBTOTAL(9,K545:K571)</f>
        <v>0</v>
      </c>
      <c r="L544" s="27"/>
      <c r="M544" s="33">
        <f>SUBTOTAL(9,M545:M571)</f>
        <v>155700.32999999999</v>
      </c>
      <c r="N544" s="27"/>
      <c r="O544" s="33">
        <f>SUBTOTAL(9,O545:O571)</f>
        <v>60167.37</v>
      </c>
      <c r="P544" s="27"/>
      <c r="Q544" s="33">
        <f>SUBTOTAL(9,Q545:Q571)</f>
        <v>215867.69999999995</v>
      </c>
      <c r="R544" s="27"/>
      <c r="S544" s="87">
        <f>SUBTOTAL(9,S545:S571)</f>
        <v>346225.51999999996</v>
      </c>
      <c r="T544">
        <v>0</v>
      </c>
    </row>
    <row r="545" spans="2:20" ht="24" x14ac:dyDescent="0.25">
      <c r="B545" s="69" t="s">
        <v>39</v>
      </c>
      <c r="C545" s="18" t="s">
        <v>1281</v>
      </c>
      <c r="D545" s="19" t="s">
        <v>1356</v>
      </c>
      <c r="E545" s="20" t="s">
        <v>1283</v>
      </c>
      <c r="F545" s="21" t="s">
        <v>75</v>
      </c>
      <c r="G545" s="22">
        <v>408.64686969406739</v>
      </c>
      <c r="H545" s="22">
        <v>32.29200803588482</v>
      </c>
      <c r="I545" s="22">
        <f t="shared" ref="I545:I571" si="354">ROUND(G545*H545,2)</f>
        <v>13196.03</v>
      </c>
      <c r="J545" s="22"/>
      <c r="K545" s="22">
        <f t="shared" ref="K545:K571" si="355">ROUND($H545*J545,2)</f>
        <v>0</v>
      </c>
      <c r="L545" s="22">
        <v>103.02</v>
      </c>
      <c r="M545" s="22">
        <f t="shared" ref="M545:M571" si="356">ROUND($H545*L545,2)</f>
        <v>3326.72</v>
      </c>
      <c r="N545" s="22">
        <v>96.98</v>
      </c>
      <c r="O545" s="22">
        <f t="shared" ref="O545:O571" si="357">ROUND($H545*N545,2)</f>
        <v>3131.68</v>
      </c>
      <c r="P545" s="22">
        <f t="shared" ref="P545:P571" si="358">J545+L545+N545</f>
        <v>200</v>
      </c>
      <c r="Q545" s="22">
        <f t="shared" ref="Q545:Q571" si="359">+M545+K545+O545</f>
        <v>6458.4</v>
      </c>
      <c r="R545" s="22">
        <f t="shared" ref="R545:R571" si="360">G545-P545</f>
        <v>208.64686969406739</v>
      </c>
      <c r="S545" s="85">
        <f t="shared" ref="S545:S571" si="361">I545-Q545</f>
        <v>6737.630000000001</v>
      </c>
      <c r="T545">
        <v>0</v>
      </c>
    </row>
    <row r="546" spans="2:20" ht="24" x14ac:dyDescent="0.25">
      <c r="B546" s="69" t="s">
        <v>39</v>
      </c>
      <c r="C546" s="18" t="s">
        <v>1136</v>
      </c>
      <c r="D546" s="19" t="s">
        <v>1357</v>
      </c>
      <c r="E546" s="20" t="s">
        <v>1138</v>
      </c>
      <c r="F546" s="21" t="s">
        <v>75</v>
      </c>
      <c r="G546" s="22">
        <v>191.69351504907672</v>
      </c>
      <c r="H546" s="22">
        <v>40.93202630246094</v>
      </c>
      <c r="I546" s="22">
        <f t="shared" si="354"/>
        <v>7846.4</v>
      </c>
      <c r="J546" s="22"/>
      <c r="K546" s="22">
        <f t="shared" si="355"/>
        <v>0</v>
      </c>
      <c r="L546" s="22">
        <v>0</v>
      </c>
      <c r="M546" s="22">
        <f t="shared" si="356"/>
        <v>0</v>
      </c>
      <c r="N546" s="22"/>
      <c r="O546" s="22">
        <f t="shared" si="357"/>
        <v>0</v>
      </c>
      <c r="P546" s="22">
        <f t="shared" si="358"/>
        <v>0</v>
      </c>
      <c r="Q546" s="22">
        <f t="shared" si="359"/>
        <v>0</v>
      </c>
      <c r="R546" s="22">
        <f t="shared" si="360"/>
        <v>191.69351504907672</v>
      </c>
      <c r="S546" s="85">
        <f t="shared" si="361"/>
        <v>7846.4</v>
      </c>
      <c r="T546">
        <v>0</v>
      </c>
    </row>
    <row r="547" spans="2:20" ht="24" x14ac:dyDescent="0.25">
      <c r="B547" s="69" t="s">
        <v>39</v>
      </c>
      <c r="C547" s="18" t="s">
        <v>1139</v>
      </c>
      <c r="D547" s="19" t="s">
        <v>1358</v>
      </c>
      <c r="E547" s="20" t="s">
        <v>1141</v>
      </c>
      <c r="F547" s="21" t="s">
        <v>75</v>
      </c>
      <c r="G547" s="22">
        <v>138.65566483876503</v>
      </c>
      <c r="H547" s="22">
        <v>51.516019978745064</v>
      </c>
      <c r="I547" s="22">
        <f t="shared" si="354"/>
        <v>7142.99</v>
      </c>
      <c r="J547" s="22"/>
      <c r="K547" s="22">
        <f t="shared" si="355"/>
        <v>0</v>
      </c>
      <c r="L547" s="22">
        <v>0</v>
      </c>
      <c r="M547" s="22">
        <f t="shared" si="356"/>
        <v>0</v>
      </c>
      <c r="N547" s="22"/>
      <c r="O547" s="22">
        <f t="shared" si="357"/>
        <v>0</v>
      </c>
      <c r="P547" s="22">
        <f t="shared" si="358"/>
        <v>0</v>
      </c>
      <c r="Q547" s="22">
        <f t="shared" si="359"/>
        <v>0</v>
      </c>
      <c r="R547" s="22">
        <f t="shared" si="360"/>
        <v>138.65566483876503</v>
      </c>
      <c r="S547" s="85">
        <f t="shared" si="361"/>
        <v>7142.99</v>
      </c>
      <c r="T547">
        <v>0</v>
      </c>
    </row>
    <row r="548" spans="2:20" x14ac:dyDescent="0.25">
      <c r="B548" s="69" t="s">
        <v>39</v>
      </c>
      <c r="C548" s="18" t="s">
        <v>1268</v>
      </c>
      <c r="D548" s="19" t="s">
        <v>1359</v>
      </c>
      <c r="E548" s="20" t="s">
        <v>1270</v>
      </c>
      <c r="F548" s="21" t="s">
        <v>75</v>
      </c>
      <c r="G548" s="22">
        <v>3545.8732718508677</v>
      </c>
      <c r="H548" s="22">
        <v>14.304000202896475</v>
      </c>
      <c r="I548" s="22">
        <f t="shared" si="354"/>
        <v>50720.17</v>
      </c>
      <c r="J548" s="22"/>
      <c r="K548" s="22">
        <f t="shared" si="355"/>
        <v>0</v>
      </c>
      <c r="L548" s="22">
        <v>614.04</v>
      </c>
      <c r="M548" s="22">
        <f t="shared" si="356"/>
        <v>8783.23</v>
      </c>
      <c r="N548" s="22">
        <v>365.95986124640001</v>
      </c>
      <c r="O548" s="22">
        <f t="shared" si="357"/>
        <v>5234.6899999999996</v>
      </c>
      <c r="P548" s="22">
        <f t="shared" si="358"/>
        <v>979.99986124639997</v>
      </c>
      <c r="Q548" s="22">
        <f t="shared" si="359"/>
        <v>14017.919999999998</v>
      </c>
      <c r="R548" s="22">
        <f t="shared" si="360"/>
        <v>2565.8734106044676</v>
      </c>
      <c r="S548" s="85">
        <f t="shared" si="361"/>
        <v>36702.25</v>
      </c>
      <c r="T548">
        <v>0</v>
      </c>
    </row>
    <row r="549" spans="2:20" x14ac:dyDescent="0.25">
      <c r="B549" s="69" t="s">
        <v>39</v>
      </c>
      <c r="C549" s="18" t="s">
        <v>1360</v>
      </c>
      <c r="D549" s="19" t="s">
        <v>1361</v>
      </c>
      <c r="E549" s="20" t="s">
        <v>1362</v>
      </c>
      <c r="F549" s="21" t="s">
        <v>75</v>
      </c>
      <c r="G549" s="22">
        <v>1960.4472225046663</v>
      </c>
      <c r="H549" s="22">
        <v>32.784001151475536</v>
      </c>
      <c r="I549" s="22">
        <f t="shared" si="354"/>
        <v>64271.3</v>
      </c>
      <c r="J549" s="22"/>
      <c r="K549" s="22">
        <f t="shared" si="355"/>
        <v>0</v>
      </c>
      <c r="L549" s="22">
        <v>1538.16</v>
      </c>
      <c r="M549" s="22">
        <f t="shared" si="356"/>
        <v>50427.040000000001</v>
      </c>
      <c r="N549" s="22"/>
      <c r="O549" s="22">
        <f t="shared" si="357"/>
        <v>0</v>
      </c>
      <c r="P549" s="22">
        <f t="shared" si="358"/>
        <v>1538.16</v>
      </c>
      <c r="Q549" s="22">
        <f t="shared" si="359"/>
        <v>50427.040000000001</v>
      </c>
      <c r="R549" s="22">
        <f t="shared" si="360"/>
        <v>422.28722250466626</v>
      </c>
      <c r="S549" s="85">
        <f t="shared" si="361"/>
        <v>13844.260000000002</v>
      </c>
      <c r="T549">
        <v>0</v>
      </c>
    </row>
    <row r="550" spans="2:20" x14ac:dyDescent="0.25">
      <c r="B550" s="69" t="s">
        <v>39</v>
      </c>
      <c r="C550" s="18" t="s">
        <v>1363</v>
      </c>
      <c r="D550" s="19" t="s">
        <v>1364</v>
      </c>
      <c r="E550" s="20" t="s">
        <v>1365</v>
      </c>
      <c r="F550" s="21" t="s">
        <v>75</v>
      </c>
      <c r="G550" s="22">
        <v>106.37619815552603</v>
      </c>
      <c r="H550" s="22">
        <v>26.97603458063546</v>
      </c>
      <c r="I550" s="22">
        <f t="shared" si="354"/>
        <v>2869.61</v>
      </c>
      <c r="J550" s="22"/>
      <c r="K550" s="22">
        <f t="shared" si="355"/>
        <v>0</v>
      </c>
      <c r="L550" s="22">
        <v>105.06</v>
      </c>
      <c r="M550" s="22">
        <f t="shared" si="356"/>
        <v>2834.1</v>
      </c>
      <c r="N550" s="22"/>
      <c r="O550" s="22">
        <f t="shared" si="357"/>
        <v>0</v>
      </c>
      <c r="P550" s="22">
        <f t="shared" si="358"/>
        <v>105.06</v>
      </c>
      <c r="Q550" s="22">
        <f t="shared" si="359"/>
        <v>2834.1</v>
      </c>
      <c r="R550" s="22">
        <f t="shared" si="360"/>
        <v>1.316198155526024</v>
      </c>
      <c r="S550" s="85">
        <f t="shared" si="361"/>
        <v>35.510000000000218</v>
      </c>
      <c r="T550">
        <v>0</v>
      </c>
    </row>
    <row r="551" spans="2:20" x14ac:dyDescent="0.25">
      <c r="B551" s="69" t="s">
        <v>39</v>
      </c>
      <c r="C551" s="18" t="s">
        <v>1271</v>
      </c>
      <c r="D551" s="19" t="s">
        <v>1366</v>
      </c>
      <c r="E551" s="20" t="s">
        <v>1273</v>
      </c>
      <c r="F551" s="21" t="s">
        <v>43</v>
      </c>
      <c r="G551" s="22">
        <v>848</v>
      </c>
      <c r="H551" s="22">
        <v>2.976</v>
      </c>
      <c r="I551" s="22">
        <f t="shared" si="354"/>
        <v>2523.65</v>
      </c>
      <c r="J551" s="22"/>
      <c r="K551" s="22">
        <f t="shared" si="355"/>
        <v>0</v>
      </c>
      <c r="L551" s="22">
        <v>400</v>
      </c>
      <c r="M551" s="22">
        <f t="shared" si="356"/>
        <v>1190.4000000000001</v>
      </c>
      <c r="N551" s="22">
        <v>100</v>
      </c>
      <c r="O551" s="22">
        <f t="shared" si="357"/>
        <v>297.60000000000002</v>
      </c>
      <c r="P551" s="22">
        <f t="shared" si="358"/>
        <v>500</v>
      </c>
      <c r="Q551" s="22">
        <f t="shared" si="359"/>
        <v>1488</v>
      </c>
      <c r="R551" s="22">
        <f t="shared" si="360"/>
        <v>348</v>
      </c>
      <c r="S551" s="85">
        <f t="shared" si="361"/>
        <v>1035.6500000000001</v>
      </c>
      <c r="T551">
        <v>0</v>
      </c>
    </row>
    <row r="552" spans="2:20" x14ac:dyDescent="0.25">
      <c r="B552" s="69" t="s">
        <v>39</v>
      </c>
      <c r="C552" s="18" t="s">
        <v>1367</v>
      </c>
      <c r="D552" s="19" t="s">
        <v>1368</v>
      </c>
      <c r="E552" s="44" t="s">
        <v>1369</v>
      </c>
      <c r="F552" s="45" t="s">
        <v>43</v>
      </c>
      <c r="G552" s="22">
        <v>95</v>
      </c>
      <c r="H552" s="22">
        <v>4.5720000000000001</v>
      </c>
      <c r="I552" s="22">
        <f t="shared" si="354"/>
        <v>434.34</v>
      </c>
      <c r="J552" s="22"/>
      <c r="K552" s="22">
        <f t="shared" si="355"/>
        <v>0</v>
      </c>
      <c r="L552" s="22">
        <v>80</v>
      </c>
      <c r="M552" s="22">
        <f t="shared" si="356"/>
        <v>365.76</v>
      </c>
      <c r="N552" s="22">
        <v>15</v>
      </c>
      <c r="O552" s="22">
        <f t="shared" si="357"/>
        <v>68.58</v>
      </c>
      <c r="P552" s="22">
        <f t="shared" si="358"/>
        <v>95</v>
      </c>
      <c r="Q552" s="22">
        <f t="shared" si="359"/>
        <v>434.34</v>
      </c>
      <c r="R552" s="22">
        <f t="shared" si="360"/>
        <v>0</v>
      </c>
      <c r="S552" s="85">
        <f t="shared" si="361"/>
        <v>0</v>
      </c>
      <c r="T552">
        <v>0</v>
      </c>
    </row>
    <row r="553" spans="2:20" x14ac:dyDescent="0.25">
      <c r="B553" s="69" t="s">
        <v>39</v>
      </c>
      <c r="C553" s="18" t="s">
        <v>1370</v>
      </c>
      <c r="D553" s="19" t="s">
        <v>1371</v>
      </c>
      <c r="E553" s="44" t="s">
        <v>1372</v>
      </c>
      <c r="F553" s="45" t="s">
        <v>43</v>
      </c>
      <c r="G553" s="22">
        <v>70</v>
      </c>
      <c r="H553" s="22">
        <v>6.72</v>
      </c>
      <c r="I553" s="22">
        <f t="shared" si="354"/>
        <v>470.4</v>
      </c>
      <c r="J553" s="22"/>
      <c r="K553" s="22">
        <f t="shared" si="355"/>
        <v>0</v>
      </c>
      <c r="L553" s="22">
        <v>60</v>
      </c>
      <c r="M553" s="22">
        <f t="shared" si="356"/>
        <v>403.2</v>
      </c>
      <c r="N553" s="22">
        <v>10</v>
      </c>
      <c r="O553" s="22">
        <f t="shared" si="357"/>
        <v>67.2</v>
      </c>
      <c r="P553" s="22">
        <f t="shared" si="358"/>
        <v>70</v>
      </c>
      <c r="Q553" s="22">
        <f t="shared" si="359"/>
        <v>470.4</v>
      </c>
      <c r="R553" s="22">
        <f t="shared" si="360"/>
        <v>0</v>
      </c>
      <c r="S553" s="85">
        <f t="shared" si="361"/>
        <v>0</v>
      </c>
      <c r="T553">
        <v>0</v>
      </c>
    </row>
    <row r="554" spans="2:20" x14ac:dyDescent="0.25">
      <c r="B554" s="69" t="s">
        <v>39</v>
      </c>
      <c r="C554" s="18" t="s">
        <v>1274</v>
      </c>
      <c r="D554" s="19" t="s">
        <v>1373</v>
      </c>
      <c r="E554" s="20" t="s">
        <v>1276</v>
      </c>
      <c r="F554" s="21" t="s">
        <v>43</v>
      </c>
      <c r="G554" s="22">
        <v>424</v>
      </c>
      <c r="H554" s="22">
        <v>8.4719999999999995</v>
      </c>
      <c r="I554" s="22">
        <f t="shared" si="354"/>
        <v>3592.13</v>
      </c>
      <c r="J554" s="22"/>
      <c r="K554" s="22">
        <f t="shared" si="355"/>
        <v>0</v>
      </c>
      <c r="L554" s="22">
        <v>300</v>
      </c>
      <c r="M554" s="22">
        <f t="shared" si="356"/>
        <v>2541.6</v>
      </c>
      <c r="N554" s="22">
        <v>100</v>
      </c>
      <c r="O554" s="22">
        <f t="shared" si="357"/>
        <v>847.2</v>
      </c>
      <c r="P554" s="22">
        <f t="shared" si="358"/>
        <v>400</v>
      </c>
      <c r="Q554" s="22">
        <f t="shared" si="359"/>
        <v>3388.8</v>
      </c>
      <c r="R554" s="22">
        <f t="shared" si="360"/>
        <v>24</v>
      </c>
      <c r="S554" s="85">
        <f t="shared" si="361"/>
        <v>203.32999999999993</v>
      </c>
      <c r="T554">
        <v>0</v>
      </c>
    </row>
    <row r="555" spans="2:20" x14ac:dyDescent="0.25">
      <c r="B555" s="69" t="s">
        <v>39</v>
      </c>
      <c r="C555" s="18" t="s">
        <v>1374</v>
      </c>
      <c r="D555" s="19" t="s">
        <v>1375</v>
      </c>
      <c r="E555" s="20" t="s">
        <v>1376</v>
      </c>
      <c r="F555" s="21" t="s">
        <v>43</v>
      </c>
      <c r="G555" s="22">
        <v>48</v>
      </c>
      <c r="H555" s="22">
        <v>11.712000000000002</v>
      </c>
      <c r="I555" s="22">
        <f t="shared" si="354"/>
        <v>562.17999999999995</v>
      </c>
      <c r="J555" s="22"/>
      <c r="K555" s="22">
        <f t="shared" si="355"/>
        <v>0</v>
      </c>
      <c r="L555" s="22">
        <v>40</v>
      </c>
      <c r="M555" s="22">
        <f t="shared" si="356"/>
        <v>468.48</v>
      </c>
      <c r="N555" s="22"/>
      <c r="O555" s="22">
        <f t="shared" si="357"/>
        <v>0</v>
      </c>
      <c r="P555" s="22">
        <f t="shared" si="358"/>
        <v>40</v>
      </c>
      <c r="Q555" s="22">
        <f t="shared" si="359"/>
        <v>468.48</v>
      </c>
      <c r="R555" s="22">
        <f t="shared" si="360"/>
        <v>8</v>
      </c>
      <c r="S555" s="85">
        <f t="shared" si="361"/>
        <v>93.699999999999932</v>
      </c>
      <c r="T555">
        <v>0</v>
      </c>
    </row>
    <row r="556" spans="2:20" x14ac:dyDescent="0.25">
      <c r="B556" s="69" t="s">
        <v>39</v>
      </c>
      <c r="C556" s="18" t="s">
        <v>1377</v>
      </c>
      <c r="D556" s="19" t="s">
        <v>1378</v>
      </c>
      <c r="E556" s="20" t="s">
        <v>1379</v>
      </c>
      <c r="F556" s="21" t="s">
        <v>43</v>
      </c>
      <c r="G556" s="22">
        <v>35</v>
      </c>
      <c r="H556" s="22">
        <v>15.984000000000002</v>
      </c>
      <c r="I556" s="22">
        <f t="shared" si="354"/>
        <v>559.44000000000005</v>
      </c>
      <c r="J556" s="22"/>
      <c r="K556" s="22">
        <f t="shared" si="355"/>
        <v>0</v>
      </c>
      <c r="L556" s="22">
        <v>18</v>
      </c>
      <c r="M556" s="22">
        <f t="shared" si="356"/>
        <v>287.70999999999998</v>
      </c>
      <c r="N556" s="22">
        <v>2</v>
      </c>
      <c r="O556" s="22">
        <f t="shared" si="357"/>
        <v>31.97</v>
      </c>
      <c r="P556" s="22">
        <f t="shared" si="358"/>
        <v>20</v>
      </c>
      <c r="Q556" s="22">
        <f t="shared" si="359"/>
        <v>319.67999999999995</v>
      </c>
      <c r="R556" s="22">
        <f t="shared" si="360"/>
        <v>15</v>
      </c>
      <c r="S556" s="85">
        <f t="shared" si="361"/>
        <v>239.7600000000001</v>
      </c>
      <c r="T556">
        <v>0</v>
      </c>
    </row>
    <row r="557" spans="2:20" x14ac:dyDescent="0.25">
      <c r="B557" s="69" t="s">
        <v>39</v>
      </c>
      <c r="C557" s="18" t="s">
        <v>1303</v>
      </c>
      <c r="D557" s="19" t="s">
        <v>1380</v>
      </c>
      <c r="E557" s="20" t="s">
        <v>1305</v>
      </c>
      <c r="F557" s="21" t="s">
        <v>43</v>
      </c>
      <c r="G557" s="22">
        <v>144</v>
      </c>
      <c r="H557" s="22">
        <v>10.620000000000001</v>
      </c>
      <c r="I557" s="22">
        <f t="shared" si="354"/>
        <v>1529.28</v>
      </c>
      <c r="J557" s="22"/>
      <c r="K557" s="22">
        <f t="shared" si="355"/>
        <v>0</v>
      </c>
      <c r="L557" s="22">
        <v>88</v>
      </c>
      <c r="M557" s="22">
        <f t="shared" si="356"/>
        <v>934.56</v>
      </c>
      <c r="N557" s="22">
        <v>56</v>
      </c>
      <c r="O557" s="22">
        <f t="shared" si="357"/>
        <v>594.72</v>
      </c>
      <c r="P557" s="22">
        <f t="shared" si="358"/>
        <v>144</v>
      </c>
      <c r="Q557" s="22">
        <f t="shared" si="359"/>
        <v>1529.28</v>
      </c>
      <c r="R557" s="22">
        <f t="shared" si="360"/>
        <v>0</v>
      </c>
      <c r="S557" s="85">
        <f t="shared" si="361"/>
        <v>0</v>
      </c>
      <c r="T557">
        <v>0</v>
      </c>
    </row>
    <row r="558" spans="2:20" x14ac:dyDescent="0.25">
      <c r="B558" s="69" t="s">
        <v>39</v>
      </c>
      <c r="C558" s="18" t="s">
        <v>1381</v>
      </c>
      <c r="D558" s="19" t="s">
        <v>1382</v>
      </c>
      <c r="E558" s="20" t="s">
        <v>1383</v>
      </c>
      <c r="F558" s="21" t="s">
        <v>43</v>
      </c>
      <c r="G558" s="22">
        <v>700</v>
      </c>
      <c r="H558" s="22">
        <v>13.416</v>
      </c>
      <c r="I558" s="22">
        <f t="shared" si="354"/>
        <v>9391.2000000000007</v>
      </c>
      <c r="J558" s="22"/>
      <c r="K558" s="22">
        <f t="shared" si="355"/>
        <v>0</v>
      </c>
      <c r="L558" s="22">
        <v>50</v>
      </c>
      <c r="M558" s="22">
        <f t="shared" si="356"/>
        <v>670.8</v>
      </c>
      <c r="N558" s="22">
        <v>250</v>
      </c>
      <c r="O558" s="22">
        <f t="shared" si="357"/>
        <v>3354</v>
      </c>
      <c r="P558" s="22">
        <f t="shared" si="358"/>
        <v>300</v>
      </c>
      <c r="Q558" s="22">
        <f t="shared" si="359"/>
        <v>4024.8</v>
      </c>
      <c r="R558" s="22">
        <f t="shared" si="360"/>
        <v>400</v>
      </c>
      <c r="S558" s="85">
        <f t="shared" si="361"/>
        <v>5366.4000000000005</v>
      </c>
      <c r="T558">
        <v>0</v>
      </c>
    </row>
    <row r="559" spans="2:20" ht="24" x14ac:dyDescent="0.25">
      <c r="B559" s="69" t="s">
        <v>39</v>
      </c>
      <c r="C559" s="18" t="s">
        <v>1160</v>
      </c>
      <c r="D559" s="19" t="s">
        <v>1384</v>
      </c>
      <c r="E559" s="20" t="s">
        <v>1162</v>
      </c>
      <c r="F559" s="21" t="s">
        <v>43</v>
      </c>
      <c r="G559" s="22">
        <v>4</v>
      </c>
      <c r="H559" s="22">
        <v>34.200000000000003</v>
      </c>
      <c r="I559" s="22">
        <f t="shared" si="354"/>
        <v>136.80000000000001</v>
      </c>
      <c r="J559" s="22"/>
      <c r="K559" s="22">
        <f t="shared" si="355"/>
        <v>0</v>
      </c>
      <c r="L559" s="22">
        <v>4</v>
      </c>
      <c r="M559" s="22">
        <f t="shared" si="356"/>
        <v>136.80000000000001</v>
      </c>
      <c r="N559" s="22"/>
      <c r="O559" s="22">
        <f t="shared" si="357"/>
        <v>0</v>
      </c>
      <c r="P559" s="22">
        <f t="shared" si="358"/>
        <v>4</v>
      </c>
      <c r="Q559" s="22">
        <f t="shared" si="359"/>
        <v>136.80000000000001</v>
      </c>
      <c r="R559" s="22">
        <f t="shared" si="360"/>
        <v>0</v>
      </c>
      <c r="S559" s="85">
        <f t="shared" si="361"/>
        <v>0</v>
      </c>
      <c r="T559">
        <v>0</v>
      </c>
    </row>
    <row r="560" spans="2:20" ht="24" x14ac:dyDescent="0.25">
      <c r="B560" s="69" t="s">
        <v>39</v>
      </c>
      <c r="C560" s="18" t="s">
        <v>1163</v>
      </c>
      <c r="D560" s="19" t="s">
        <v>1385</v>
      </c>
      <c r="E560" s="20" t="s">
        <v>1165</v>
      </c>
      <c r="F560" s="21" t="s">
        <v>43</v>
      </c>
      <c r="G560" s="22">
        <v>1</v>
      </c>
      <c r="H560" s="22">
        <v>99.48</v>
      </c>
      <c r="I560" s="22">
        <f t="shared" si="354"/>
        <v>99.48</v>
      </c>
      <c r="J560" s="22"/>
      <c r="K560" s="22">
        <f t="shared" si="355"/>
        <v>0</v>
      </c>
      <c r="L560" s="22">
        <v>1</v>
      </c>
      <c r="M560" s="22">
        <f t="shared" si="356"/>
        <v>99.48</v>
      </c>
      <c r="N560" s="22"/>
      <c r="O560" s="22">
        <f t="shared" si="357"/>
        <v>0</v>
      </c>
      <c r="P560" s="22">
        <f t="shared" si="358"/>
        <v>1</v>
      </c>
      <c r="Q560" s="22">
        <f t="shared" si="359"/>
        <v>99.48</v>
      </c>
      <c r="R560" s="22">
        <f t="shared" si="360"/>
        <v>0</v>
      </c>
      <c r="S560" s="85">
        <f t="shared" si="361"/>
        <v>0</v>
      </c>
      <c r="T560">
        <v>0</v>
      </c>
    </row>
    <row r="561" spans="2:20" ht="24" x14ac:dyDescent="0.25">
      <c r="B561" s="69" t="s">
        <v>39</v>
      </c>
      <c r="C561" s="18" t="s">
        <v>1157</v>
      </c>
      <c r="D561" s="19" t="s">
        <v>1386</v>
      </c>
      <c r="E561" s="20" t="s">
        <v>1159</v>
      </c>
      <c r="F561" s="21" t="s">
        <v>43</v>
      </c>
      <c r="G561" s="22">
        <v>1</v>
      </c>
      <c r="H561" s="22">
        <v>60.588000000000001</v>
      </c>
      <c r="I561" s="22">
        <f t="shared" si="354"/>
        <v>60.59</v>
      </c>
      <c r="J561" s="22"/>
      <c r="K561" s="22">
        <f t="shared" si="355"/>
        <v>0</v>
      </c>
      <c r="L561" s="22">
        <v>1</v>
      </c>
      <c r="M561" s="22">
        <f t="shared" si="356"/>
        <v>60.59</v>
      </c>
      <c r="N561" s="22"/>
      <c r="O561" s="22">
        <f t="shared" si="357"/>
        <v>0</v>
      </c>
      <c r="P561" s="22">
        <f t="shared" si="358"/>
        <v>1</v>
      </c>
      <c r="Q561" s="22">
        <f t="shared" si="359"/>
        <v>60.59</v>
      </c>
      <c r="R561" s="22">
        <f t="shared" si="360"/>
        <v>0</v>
      </c>
      <c r="S561" s="85">
        <f t="shared" si="361"/>
        <v>0</v>
      </c>
      <c r="T561">
        <v>0</v>
      </c>
    </row>
    <row r="562" spans="2:20" ht="24" x14ac:dyDescent="0.25">
      <c r="B562" s="69" t="s">
        <v>39</v>
      </c>
      <c r="C562" s="18" t="s">
        <v>1160</v>
      </c>
      <c r="D562" s="19" t="s">
        <v>1387</v>
      </c>
      <c r="E562" s="20" t="s">
        <v>1162</v>
      </c>
      <c r="F562" s="21" t="s">
        <v>43</v>
      </c>
      <c r="G562" s="22">
        <v>25</v>
      </c>
      <c r="H562" s="22">
        <v>34.200000000000003</v>
      </c>
      <c r="I562" s="22">
        <f t="shared" si="354"/>
        <v>855</v>
      </c>
      <c r="J562" s="22"/>
      <c r="K562" s="22">
        <f t="shared" si="355"/>
        <v>0</v>
      </c>
      <c r="L562" s="22">
        <v>0</v>
      </c>
      <c r="M562" s="22">
        <f t="shared" si="356"/>
        <v>0</v>
      </c>
      <c r="N562" s="22">
        <v>20</v>
      </c>
      <c r="O562" s="22">
        <f t="shared" si="357"/>
        <v>684</v>
      </c>
      <c r="P562" s="22">
        <f t="shared" si="358"/>
        <v>20</v>
      </c>
      <c r="Q562" s="22">
        <f t="shared" si="359"/>
        <v>684</v>
      </c>
      <c r="R562" s="22">
        <f t="shared" si="360"/>
        <v>5</v>
      </c>
      <c r="S562" s="85">
        <f t="shared" si="361"/>
        <v>171</v>
      </c>
      <c r="T562">
        <v>0</v>
      </c>
    </row>
    <row r="563" spans="2:20" x14ac:dyDescent="0.25">
      <c r="B563" s="69" t="s">
        <v>39</v>
      </c>
      <c r="C563" s="18" t="s">
        <v>1308</v>
      </c>
      <c r="D563" s="19" t="s">
        <v>1388</v>
      </c>
      <c r="E563" s="20" t="s">
        <v>1310</v>
      </c>
      <c r="F563" s="21" t="s">
        <v>75</v>
      </c>
      <c r="G563" s="22">
        <v>36420.325470197044</v>
      </c>
      <c r="H563" s="22">
        <v>7.3</v>
      </c>
      <c r="I563" s="22">
        <f t="shared" si="354"/>
        <v>265868.38</v>
      </c>
      <c r="J563" s="22"/>
      <c r="K563" s="22">
        <f t="shared" si="355"/>
        <v>0</v>
      </c>
      <c r="L563" s="22">
        <v>9182.1929999999993</v>
      </c>
      <c r="M563" s="22">
        <f t="shared" si="356"/>
        <v>67030.009999999995</v>
      </c>
      <c r="N563" s="22">
        <v>2114.9207999999999</v>
      </c>
      <c r="O563" s="22">
        <f t="shared" si="357"/>
        <v>15438.92</v>
      </c>
      <c r="P563" s="22">
        <f t="shared" si="358"/>
        <v>11297.113799999999</v>
      </c>
      <c r="Q563" s="22">
        <f t="shared" si="359"/>
        <v>82468.929999999993</v>
      </c>
      <c r="R563" s="22">
        <f t="shared" si="360"/>
        <v>25123.211670197044</v>
      </c>
      <c r="S563" s="85">
        <f t="shared" si="361"/>
        <v>183399.45</v>
      </c>
      <c r="T563">
        <v>0</v>
      </c>
    </row>
    <row r="564" spans="2:20" x14ac:dyDescent="0.25">
      <c r="B564" s="69" t="s">
        <v>39</v>
      </c>
      <c r="C564" s="18" t="s">
        <v>1195</v>
      </c>
      <c r="D564" s="19" t="s">
        <v>1389</v>
      </c>
      <c r="E564" s="20" t="s">
        <v>1197</v>
      </c>
      <c r="F564" s="21" t="s">
        <v>75</v>
      </c>
      <c r="G564" s="22">
        <v>2464.0814262014505</v>
      </c>
      <c r="H564" s="22">
        <v>10.511998396063698</v>
      </c>
      <c r="I564" s="22">
        <f t="shared" si="354"/>
        <v>25902.42</v>
      </c>
      <c r="J564" s="22"/>
      <c r="K564" s="22">
        <f t="shared" si="355"/>
        <v>0</v>
      </c>
      <c r="L564" s="22">
        <v>0</v>
      </c>
      <c r="M564" s="22">
        <f t="shared" si="356"/>
        <v>0</v>
      </c>
      <c r="N564" s="22">
        <v>2148.5016000000001</v>
      </c>
      <c r="O564" s="22">
        <f t="shared" si="357"/>
        <v>22585.05</v>
      </c>
      <c r="P564" s="22">
        <f t="shared" si="358"/>
        <v>2148.5016000000001</v>
      </c>
      <c r="Q564" s="22">
        <f t="shared" si="359"/>
        <v>22585.05</v>
      </c>
      <c r="R564" s="22">
        <f t="shared" si="360"/>
        <v>315.57982620145049</v>
      </c>
      <c r="S564" s="85">
        <f t="shared" si="361"/>
        <v>3317.369999999999</v>
      </c>
      <c r="T564">
        <v>0</v>
      </c>
    </row>
    <row r="565" spans="2:20" x14ac:dyDescent="0.25">
      <c r="B565" s="69" t="s">
        <v>39</v>
      </c>
      <c r="C565" s="18" t="s">
        <v>1198</v>
      </c>
      <c r="D565" s="19" t="s">
        <v>1390</v>
      </c>
      <c r="E565" s="20" t="s">
        <v>1200</v>
      </c>
      <c r="F565" s="21" t="s">
        <v>75</v>
      </c>
      <c r="G565" s="22">
        <v>1021.6922986688941</v>
      </c>
      <c r="H565" s="22">
        <v>11.843996490690607</v>
      </c>
      <c r="I565" s="22">
        <f t="shared" si="354"/>
        <v>12100.92</v>
      </c>
      <c r="J565" s="22"/>
      <c r="K565" s="22">
        <f t="shared" si="355"/>
        <v>0</v>
      </c>
      <c r="L565" s="22">
        <v>413.1</v>
      </c>
      <c r="M565" s="22">
        <f t="shared" si="356"/>
        <v>4892.75</v>
      </c>
      <c r="N565" s="22">
        <v>563.61008000000004</v>
      </c>
      <c r="O565" s="22">
        <f t="shared" si="357"/>
        <v>6675.4</v>
      </c>
      <c r="P565" s="22">
        <f t="shared" si="358"/>
        <v>976.71008000000006</v>
      </c>
      <c r="Q565" s="22">
        <f t="shared" si="359"/>
        <v>11568.15</v>
      </c>
      <c r="R565" s="22">
        <f t="shared" si="360"/>
        <v>44.982218668894006</v>
      </c>
      <c r="S565" s="85">
        <f t="shared" si="361"/>
        <v>532.77000000000044</v>
      </c>
      <c r="T565">
        <v>0</v>
      </c>
    </row>
    <row r="566" spans="2:20" x14ac:dyDescent="0.25">
      <c r="B566" s="69" t="s">
        <v>39</v>
      </c>
      <c r="C566" s="18" t="s">
        <v>1326</v>
      </c>
      <c r="D566" s="19" t="s">
        <v>1391</v>
      </c>
      <c r="E566" s="20" t="s">
        <v>1328</v>
      </c>
      <c r="F566" s="21" t="s">
        <v>43</v>
      </c>
      <c r="G566" s="22">
        <v>55</v>
      </c>
      <c r="H566" s="22">
        <v>30.611999999999998</v>
      </c>
      <c r="I566" s="22">
        <f t="shared" si="354"/>
        <v>1683.66</v>
      </c>
      <c r="J566" s="22"/>
      <c r="K566" s="22">
        <f t="shared" si="355"/>
        <v>0</v>
      </c>
      <c r="L566" s="22">
        <v>40</v>
      </c>
      <c r="M566" s="22">
        <f t="shared" si="356"/>
        <v>1224.48</v>
      </c>
      <c r="N566" s="22">
        <v>15</v>
      </c>
      <c r="O566" s="22">
        <f t="shared" si="357"/>
        <v>459.18</v>
      </c>
      <c r="P566" s="22">
        <f t="shared" si="358"/>
        <v>55</v>
      </c>
      <c r="Q566" s="22">
        <f t="shared" si="359"/>
        <v>1683.66</v>
      </c>
      <c r="R566" s="22">
        <f t="shared" si="360"/>
        <v>0</v>
      </c>
      <c r="S566" s="85">
        <f t="shared" si="361"/>
        <v>0</v>
      </c>
      <c r="T566">
        <v>0</v>
      </c>
    </row>
    <row r="567" spans="2:20" x14ac:dyDescent="0.25">
      <c r="B567" s="69" t="s">
        <v>39</v>
      </c>
      <c r="C567" s="18" t="s">
        <v>1329</v>
      </c>
      <c r="D567" s="19" t="s">
        <v>1392</v>
      </c>
      <c r="E567" s="20" t="s">
        <v>1331</v>
      </c>
      <c r="F567" s="21" t="s">
        <v>43</v>
      </c>
      <c r="G567" s="22">
        <v>18</v>
      </c>
      <c r="H567" s="22">
        <v>41.580000000000005</v>
      </c>
      <c r="I567" s="22">
        <f t="shared" si="354"/>
        <v>748.44</v>
      </c>
      <c r="J567" s="22"/>
      <c r="K567" s="22">
        <f t="shared" si="355"/>
        <v>0</v>
      </c>
      <c r="L567" s="22">
        <v>10</v>
      </c>
      <c r="M567" s="22">
        <f t="shared" si="356"/>
        <v>415.8</v>
      </c>
      <c r="N567" s="22">
        <v>8</v>
      </c>
      <c r="O567" s="22">
        <f t="shared" si="357"/>
        <v>332.64</v>
      </c>
      <c r="P567" s="22">
        <f t="shared" si="358"/>
        <v>18</v>
      </c>
      <c r="Q567" s="22">
        <f t="shared" si="359"/>
        <v>748.44</v>
      </c>
      <c r="R567" s="22">
        <f t="shared" si="360"/>
        <v>0</v>
      </c>
      <c r="S567" s="85">
        <f t="shared" si="361"/>
        <v>0</v>
      </c>
      <c r="T567">
        <v>0</v>
      </c>
    </row>
    <row r="568" spans="2:20" x14ac:dyDescent="0.25">
      <c r="B568" s="69" t="s">
        <v>39</v>
      </c>
      <c r="C568" s="18" t="s">
        <v>1393</v>
      </c>
      <c r="D568" s="19" t="s">
        <v>1394</v>
      </c>
      <c r="E568" s="20" t="s">
        <v>1395</v>
      </c>
      <c r="F568" s="21" t="s">
        <v>43</v>
      </c>
      <c r="G568" s="22">
        <v>13</v>
      </c>
      <c r="H568" s="22">
        <v>60.756000000000007</v>
      </c>
      <c r="I568" s="22">
        <f t="shared" si="354"/>
        <v>789.83</v>
      </c>
      <c r="J568" s="22"/>
      <c r="K568" s="22">
        <f t="shared" si="355"/>
        <v>0</v>
      </c>
      <c r="L568" s="22">
        <v>7</v>
      </c>
      <c r="M568" s="22">
        <f t="shared" si="356"/>
        <v>425.29</v>
      </c>
      <c r="N568" s="22">
        <v>6</v>
      </c>
      <c r="O568" s="22">
        <f t="shared" si="357"/>
        <v>364.54</v>
      </c>
      <c r="P568" s="22">
        <f t="shared" si="358"/>
        <v>13</v>
      </c>
      <c r="Q568" s="22">
        <f t="shared" si="359"/>
        <v>789.83</v>
      </c>
      <c r="R568" s="22">
        <f t="shared" si="360"/>
        <v>0</v>
      </c>
      <c r="S568" s="85">
        <f t="shared" si="361"/>
        <v>0</v>
      </c>
      <c r="T568">
        <v>0</v>
      </c>
    </row>
    <row r="569" spans="2:20" ht="24" x14ac:dyDescent="0.25">
      <c r="B569" s="69" t="s">
        <v>39</v>
      </c>
      <c r="C569" s="18" t="s">
        <v>1179</v>
      </c>
      <c r="D569" s="19" t="s">
        <v>1396</v>
      </c>
      <c r="E569" s="20" t="s">
        <v>1181</v>
      </c>
      <c r="F569" s="21" t="s">
        <v>75</v>
      </c>
      <c r="G569" s="22">
        <v>450.74660235392389</v>
      </c>
      <c r="H569" s="22">
        <v>177.86399627045816</v>
      </c>
      <c r="I569" s="22">
        <f t="shared" si="354"/>
        <v>80171.59</v>
      </c>
      <c r="J569" s="22"/>
      <c r="K569" s="22">
        <f t="shared" si="355"/>
        <v>0</v>
      </c>
      <c r="L569" s="22">
        <v>40.799999999999997</v>
      </c>
      <c r="M569" s="22">
        <f t="shared" si="356"/>
        <v>7256.85</v>
      </c>
      <c r="N569" s="22"/>
      <c r="O569" s="22">
        <f t="shared" si="357"/>
        <v>0</v>
      </c>
      <c r="P569" s="22">
        <f t="shared" si="358"/>
        <v>40.799999999999997</v>
      </c>
      <c r="Q569" s="22">
        <f t="shared" si="359"/>
        <v>7256.85</v>
      </c>
      <c r="R569" s="22">
        <f t="shared" si="360"/>
        <v>409.94660235392388</v>
      </c>
      <c r="S569" s="85">
        <f t="shared" si="361"/>
        <v>72914.739999999991</v>
      </c>
      <c r="T569">
        <v>0</v>
      </c>
    </row>
    <row r="570" spans="2:20" x14ac:dyDescent="0.25">
      <c r="B570" s="69" t="s">
        <v>39</v>
      </c>
      <c r="C570" s="18" t="s">
        <v>1397</v>
      </c>
      <c r="D570" s="19" t="s">
        <v>1398</v>
      </c>
      <c r="E570" s="44" t="s">
        <v>1399</v>
      </c>
      <c r="F570" s="45" t="s">
        <v>43</v>
      </c>
      <c r="G570" s="22">
        <v>102</v>
      </c>
      <c r="H570" s="22">
        <v>72.012</v>
      </c>
      <c r="I570" s="22">
        <f t="shared" si="354"/>
        <v>7345.22</v>
      </c>
      <c r="J570" s="22"/>
      <c r="K570" s="22">
        <f t="shared" si="355"/>
        <v>0</v>
      </c>
      <c r="L570" s="22">
        <v>10</v>
      </c>
      <c r="M570" s="22">
        <f t="shared" si="356"/>
        <v>720.12</v>
      </c>
      <c r="N570" s="22"/>
      <c r="O570" s="22">
        <f t="shared" si="357"/>
        <v>0</v>
      </c>
      <c r="P570" s="22">
        <f t="shared" si="358"/>
        <v>10</v>
      </c>
      <c r="Q570" s="22">
        <f t="shared" si="359"/>
        <v>720.12</v>
      </c>
      <c r="R570" s="22">
        <f t="shared" si="360"/>
        <v>92</v>
      </c>
      <c r="S570" s="85">
        <f t="shared" si="361"/>
        <v>6625.1</v>
      </c>
      <c r="T570">
        <v>0</v>
      </c>
    </row>
    <row r="571" spans="2:20" x14ac:dyDescent="0.25">
      <c r="B571" s="69" t="s">
        <v>39</v>
      </c>
      <c r="C571" s="18" t="s">
        <v>1185</v>
      </c>
      <c r="D571" s="19" t="s">
        <v>1400</v>
      </c>
      <c r="E571" s="20" t="s">
        <v>1187</v>
      </c>
      <c r="F571" s="21" t="s">
        <v>43</v>
      </c>
      <c r="G571" s="22">
        <v>142</v>
      </c>
      <c r="H571" s="22">
        <v>8.604000000000001</v>
      </c>
      <c r="I571" s="22">
        <f t="shared" si="354"/>
        <v>1221.77</v>
      </c>
      <c r="J571" s="22"/>
      <c r="K571" s="22">
        <f t="shared" si="355"/>
        <v>0</v>
      </c>
      <c r="L571" s="22">
        <v>140</v>
      </c>
      <c r="M571" s="22">
        <f t="shared" si="356"/>
        <v>1204.56</v>
      </c>
      <c r="N571" s="22"/>
      <c r="O571" s="22">
        <f t="shared" si="357"/>
        <v>0</v>
      </c>
      <c r="P571" s="22">
        <f t="shared" si="358"/>
        <v>140</v>
      </c>
      <c r="Q571" s="22">
        <f t="shared" si="359"/>
        <v>1204.56</v>
      </c>
      <c r="R571" s="22">
        <f t="shared" si="360"/>
        <v>2</v>
      </c>
      <c r="S571" s="85">
        <f t="shared" si="361"/>
        <v>17.210000000000036</v>
      </c>
      <c r="T571">
        <v>0</v>
      </c>
    </row>
    <row r="572" spans="2:20" x14ac:dyDescent="0.25">
      <c r="B572" s="70"/>
      <c r="C572" s="23"/>
      <c r="D572" s="24" t="s">
        <v>1401</v>
      </c>
      <c r="E572" s="28" t="s">
        <v>1402</v>
      </c>
      <c r="F572" s="29"/>
      <c r="G572" s="46"/>
      <c r="H572" s="27"/>
      <c r="I572" s="27">
        <f>SUBTOTAL(9,I573:I598)</f>
        <v>242562.89</v>
      </c>
      <c r="J572" s="27"/>
      <c r="K572" s="33">
        <f>SUBTOTAL(9,K573:K598)</f>
        <v>0</v>
      </c>
      <c r="L572" s="27"/>
      <c r="M572" s="33">
        <f>SUBTOTAL(9,M573:M598)</f>
        <v>8604.5399999999991</v>
      </c>
      <c r="N572" s="27"/>
      <c r="O572" s="33">
        <f>SUBTOTAL(9,O573:O598)</f>
        <v>1389.28</v>
      </c>
      <c r="P572" s="27"/>
      <c r="Q572" s="33">
        <f>SUBTOTAL(9,Q573:Q598)</f>
        <v>9993.82</v>
      </c>
      <c r="R572" s="27"/>
      <c r="S572" s="87">
        <f>SUBTOTAL(9,S573:S598)</f>
        <v>232569.07</v>
      </c>
      <c r="T572">
        <v>0</v>
      </c>
    </row>
    <row r="573" spans="2:20" ht="24" x14ac:dyDescent="0.25">
      <c r="B573" s="69" t="s">
        <v>39</v>
      </c>
      <c r="C573" s="18" t="s">
        <v>1281</v>
      </c>
      <c r="D573" s="19" t="s">
        <v>1403</v>
      </c>
      <c r="E573" s="20" t="s">
        <v>1283</v>
      </c>
      <c r="F573" s="21" t="s">
        <v>75</v>
      </c>
      <c r="G573" s="22">
        <v>486.9926391378774</v>
      </c>
      <c r="H573" s="22">
        <v>32.291995270892919</v>
      </c>
      <c r="I573" s="22">
        <f t="shared" ref="I573:I598" si="362">ROUND(G573*H573,2)</f>
        <v>15725.96</v>
      </c>
      <c r="J573" s="22"/>
      <c r="K573" s="22">
        <f t="shared" ref="K573:K598" si="363">ROUND($H573*J573,2)</f>
        <v>0</v>
      </c>
      <c r="L573" s="22">
        <v>0</v>
      </c>
      <c r="M573" s="22">
        <f t="shared" ref="M573:M598" si="364">ROUND($H573*L573,2)</f>
        <v>0</v>
      </c>
      <c r="N573" s="22"/>
      <c r="O573" s="22">
        <f t="shared" ref="O573:O598" si="365">ROUND($H573*N573,2)</f>
        <v>0</v>
      </c>
      <c r="P573" s="22">
        <f t="shared" ref="P573:P598" si="366">J573+L573+N573</f>
        <v>0</v>
      </c>
      <c r="Q573" s="22">
        <f t="shared" ref="Q573:Q598" si="367">+M573+K573+O573</f>
        <v>0</v>
      </c>
      <c r="R573" s="22">
        <f t="shared" ref="R573:R598" si="368">G573-P573</f>
        <v>486.9926391378774</v>
      </c>
      <c r="S573" s="85">
        <f t="shared" ref="S573:S598" si="369">I573-Q573</f>
        <v>15725.96</v>
      </c>
      <c r="T573">
        <v>0</v>
      </c>
    </row>
    <row r="574" spans="2:20" ht="24" x14ac:dyDescent="0.25">
      <c r="B574" s="69" t="s">
        <v>39</v>
      </c>
      <c r="C574" s="18" t="s">
        <v>1136</v>
      </c>
      <c r="D574" s="19" t="s">
        <v>1404</v>
      </c>
      <c r="E574" s="20" t="s">
        <v>1138</v>
      </c>
      <c r="F574" s="21" t="s">
        <v>75</v>
      </c>
      <c r="G574" s="22">
        <v>122.95766316745238</v>
      </c>
      <c r="H574" s="22">
        <v>40.932040105103759</v>
      </c>
      <c r="I574" s="22">
        <f t="shared" si="362"/>
        <v>5032.91</v>
      </c>
      <c r="J574" s="22"/>
      <c r="K574" s="22">
        <f t="shared" si="363"/>
        <v>0</v>
      </c>
      <c r="L574" s="22">
        <v>0</v>
      </c>
      <c r="M574" s="22">
        <f t="shared" si="364"/>
        <v>0</v>
      </c>
      <c r="N574" s="22"/>
      <c r="O574" s="22">
        <f t="shared" si="365"/>
        <v>0</v>
      </c>
      <c r="P574" s="22">
        <f t="shared" si="366"/>
        <v>0</v>
      </c>
      <c r="Q574" s="22">
        <f t="shared" si="367"/>
        <v>0</v>
      </c>
      <c r="R574" s="22">
        <f t="shared" si="368"/>
        <v>122.95766316745238</v>
      </c>
      <c r="S574" s="85">
        <f t="shared" si="369"/>
        <v>5032.91</v>
      </c>
      <c r="T574">
        <v>0</v>
      </c>
    </row>
    <row r="575" spans="2:20" ht="24" x14ac:dyDescent="0.25">
      <c r="B575" s="69" t="s">
        <v>39</v>
      </c>
      <c r="C575" s="18" t="s">
        <v>1139</v>
      </c>
      <c r="D575" s="19" t="s">
        <v>1405</v>
      </c>
      <c r="E575" s="20" t="s">
        <v>1141</v>
      </c>
      <c r="F575" s="21" t="s">
        <v>75</v>
      </c>
      <c r="G575" s="22">
        <v>68.597622923569162</v>
      </c>
      <c r="H575" s="22">
        <v>51.516070811045694</v>
      </c>
      <c r="I575" s="22">
        <f t="shared" si="362"/>
        <v>3533.88</v>
      </c>
      <c r="J575" s="22"/>
      <c r="K575" s="22">
        <f t="shared" si="363"/>
        <v>0</v>
      </c>
      <c r="L575" s="22">
        <v>0</v>
      </c>
      <c r="M575" s="22">
        <f t="shared" si="364"/>
        <v>0</v>
      </c>
      <c r="N575" s="22"/>
      <c r="O575" s="22">
        <f t="shared" si="365"/>
        <v>0</v>
      </c>
      <c r="P575" s="22">
        <f t="shared" si="366"/>
        <v>0</v>
      </c>
      <c r="Q575" s="22">
        <f t="shared" si="367"/>
        <v>0</v>
      </c>
      <c r="R575" s="22">
        <f t="shared" si="368"/>
        <v>68.597622923569162</v>
      </c>
      <c r="S575" s="85">
        <f t="shared" si="369"/>
        <v>3533.88</v>
      </c>
      <c r="T575">
        <v>0</v>
      </c>
    </row>
    <row r="576" spans="2:20" x14ac:dyDescent="0.25">
      <c r="B576" s="69" t="s">
        <v>39</v>
      </c>
      <c r="C576" s="18" t="s">
        <v>1268</v>
      </c>
      <c r="D576" s="19" t="s">
        <v>1406</v>
      </c>
      <c r="E576" s="20" t="s">
        <v>1270</v>
      </c>
      <c r="F576" s="21" t="s">
        <v>75</v>
      </c>
      <c r="G576" s="22">
        <v>75.725429195459213</v>
      </c>
      <c r="H576" s="22">
        <v>14.304045701796454</v>
      </c>
      <c r="I576" s="22">
        <f t="shared" si="362"/>
        <v>1083.18</v>
      </c>
      <c r="J576" s="22"/>
      <c r="K576" s="22">
        <f t="shared" si="363"/>
        <v>0</v>
      </c>
      <c r="L576" s="22">
        <v>71.400000000000006</v>
      </c>
      <c r="M576" s="22">
        <f t="shared" si="364"/>
        <v>1021.31</v>
      </c>
      <c r="N576" s="22"/>
      <c r="O576" s="22">
        <f t="shared" si="365"/>
        <v>0</v>
      </c>
      <c r="P576" s="22">
        <f t="shared" si="366"/>
        <v>71.400000000000006</v>
      </c>
      <c r="Q576" s="22">
        <f t="shared" si="367"/>
        <v>1021.31</v>
      </c>
      <c r="R576" s="22">
        <f t="shared" si="368"/>
        <v>4.3254291954592077</v>
      </c>
      <c r="S576" s="85">
        <f t="shared" si="369"/>
        <v>61.870000000000118</v>
      </c>
      <c r="T576">
        <v>0</v>
      </c>
    </row>
    <row r="577" spans="2:20" x14ac:dyDescent="0.25">
      <c r="B577" s="69" t="s">
        <v>39</v>
      </c>
      <c r="C577" s="18" t="s">
        <v>1360</v>
      </c>
      <c r="D577" s="19" t="s">
        <v>1407</v>
      </c>
      <c r="E577" s="44" t="s">
        <v>1362</v>
      </c>
      <c r="F577" s="45" t="s">
        <v>75</v>
      </c>
      <c r="G577" s="22">
        <v>12.620904865909868</v>
      </c>
      <c r="H577" s="22">
        <v>32.783703260263117</v>
      </c>
      <c r="I577" s="22">
        <f t="shared" si="362"/>
        <v>413.76</v>
      </c>
      <c r="J577" s="22"/>
      <c r="K577" s="22">
        <f t="shared" si="363"/>
        <v>0</v>
      </c>
      <c r="L577" s="22">
        <v>0</v>
      </c>
      <c r="M577" s="22">
        <f t="shared" si="364"/>
        <v>0</v>
      </c>
      <c r="N577" s="22"/>
      <c r="O577" s="22">
        <f t="shared" si="365"/>
        <v>0</v>
      </c>
      <c r="P577" s="22">
        <f t="shared" si="366"/>
        <v>0</v>
      </c>
      <c r="Q577" s="22">
        <f t="shared" si="367"/>
        <v>0</v>
      </c>
      <c r="R577" s="22">
        <f t="shared" si="368"/>
        <v>12.620904865909868</v>
      </c>
      <c r="S577" s="85">
        <f t="shared" si="369"/>
        <v>413.76</v>
      </c>
      <c r="T577">
        <v>0</v>
      </c>
    </row>
    <row r="578" spans="2:20" x14ac:dyDescent="0.25">
      <c r="B578" s="69" t="s">
        <v>39</v>
      </c>
      <c r="C578" s="18" t="s">
        <v>1363</v>
      </c>
      <c r="D578" s="19" t="s">
        <v>1408</v>
      </c>
      <c r="E578" s="20" t="s">
        <v>1365</v>
      </c>
      <c r="F578" s="21" t="s">
        <v>75</v>
      </c>
      <c r="G578" s="22">
        <v>14.423891275325563</v>
      </c>
      <c r="H578" s="22">
        <v>26.976076883331721</v>
      </c>
      <c r="I578" s="22">
        <f t="shared" si="362"/>
        <v>389.1</v>
      </c>
      <c r="J578" s="22"/>
      <c r="K578" s="22">
        <f t="shared" si="363"/>
        <v>0</v>
      </c>
      <c r="L578" s="22">
        <v>0</v>
      </c>
      <c r="M578" s="22">
        <f t="shared" si="364"/>
        <v>0</v>
      </c>
      <c r="N578" s="22"/>
      <c r="O578" s="22">
        <f t="shared" si="365"/>
        <v>0</v>
      </c>
      <c r="P578" s="22">
        <f t="shared" si="366"/>
        <v>0</v>
      </c>
      <c r="Q578" s="22">
        <f t="shared" si="367"/>
        <v>0</v>
      </c>
      <c r="R578" s="22">
        <f t="shared" si="368"/>
        <v>14.423891275325563</v>
      </c>
      <c r="S578" s="85">
        <f t="shared" si="369"/>
        <v>389.1</v>
      </c>
      <c r="T578">
        <v>0</v>
      </c>
    </row>
    <row r="579" spans="2:20" x14ac:dyDescent="0.25">
      <c r="B579" s="69" t="s">
        <v>39</v>
      </c>
      <c r="C579" s="18" t="s">
        <v>1271</v>
      </c>
      <c r="D579" s="19" t="s">
        <v>1409</v>
      </c>
      <c r="E579" s="44" t="s">
        <v>1273</v>
      </c>
      <c r="F579" s="45" t="s">
        <v>43</v>
      </c>
      <c r="G579" s="22">
        <v>12</v>
      </c>
      <c r="H579" s="22">
        <v>2.9760000000000004</v>
      </c>
      <c r="I579" s="22">
        <f t="shared" si="362"/>
        <v>35.71</v>
      </c>
      <c r="J579" s="22"/>
      <c r="K579" s="22">
        <f t="shared" si="363"/>
        <v>0</v>
      </c>
      <c r="L579" s="22">
        <v>12</v>
      </c>
      <c r="M579" s="22">
        <f t="shared" si="364"/>
        <v>35.71</v>
      </c>
      <c r="N579" s="22"/>
      <c r="O579" s="22">
        <f t="shared" si="365"/>
        <v>0</v>
      </c>
      <c r="P579" s="22">
        <f t="shared" si="366"/>
        <v>12</v>
      </c>
      <c r="Q579" s="22">
        <f t="shared" si="367"/>
        <v>35.71</v>
      </c>
      <c r="R579" s="22">
        <f t="shared" si="368"/>
        <v>0</v>
      </c>
      <c r="S579" s="85">
        <f t="shared" si="369"/>
        <v>0</v>
      </c>
      <c r="T579">
        <v>0</v>
      </c>
    </row>
    <row r="580" spans="2:20" x14ac:dyDescent="0.25">
      <c r="B580" s="69" t="s">
        <v>39</v>
      </c>
      <c r="C580" s="18" t="s">
        <v>1367</v>
      </c>
      <c r="D580" s="19" t="s">
        <v>1410</v>
      </c>
      <c r="E580" s="44" t="s">
        <v>1369</v>
      </c>
      <c r="F580" s="45" t="s">
        <v>43</v>
      </c>
      <c r="G580" s="22">
        <v>2</v>
      </c>
      <c r="H580" s="22">
        <v>4.5720000000000001</v>
      </c>
      <c r="I580" s="22">
        <f t="shared" si="362"/>
        <v>9.14</v>
      </c>
      <c r="J580" s="22"/>
      <c r="K580" s="22">
        <f t="shared" si="363"/>
        <v>0</v>
      </c>
      <c r="L580" s="22">
        <v>0</v>
      </c>
      <c r="M580" s="22">
        <f t="shared" si="364"/>
        <v>0</v>
      </c>
      <c r="N580" s="22"/>
      <c r="O580" s="22">
        <f t="shared" si="365"/>
        <v>0</v>
      </c>
      <c r="P580" s="22">
        <f t="shared" si="366"/>
        <v>0</v>
      </c>
      <c r="Q580" s="22">
        <f t="shared" si="367"/>
        <v>0</v>
      </c>
      <c r="R580" s="22">
        <f t="shared" si="368"/>
        <v>2</v>
      </c>
      <c r="S580" s="85">
        <f t="shared" si="369"/>
        <v>9.14</v>
      </c>
      <c r="T580">
        <v>0</v>
      </c>
    </row>
    <row r="581" spans="2:20" x14ac:dyDescent="0.25">
      <c r="B581" s="69" t="s">
        <v>39</v>
      </c>
      <c r="C581" s="18" t="s">
        <v>1370</v>
      </c>
      <c r="D581" s="19" t="s">
        <v>1411</v>
      </c>
      <c r="E581" s="44" t="s">
        <v>1372</v>
      </c>
      <c r="F581" s="45" t="s">
        <v>43</v>
      </c>
      <c r="G581" s="22">
        <v>2</v>
      </c>
      <c r="H581" s="22">
        <v>6.72</v>
      </c>
      <c r="I581" s="22">
        <f t="shared" si="362"/>
        <v>13.44</v>
      </c>
      <c r="J581" s="22"/>
      <c r="K581" s="22">
        <f t="shared" si="363"/>
        <v>0</v>
      </c>
      <c r="L581" s="22">
        <v>0</v>
      </c>
      <c r="M581" s="22">
        <f t="shared" si="364"/>
        <v>0</v>
      </c>
      <c r="N581" s="22"/>
      <c r="O581" s="22">
        <f t="shared" si="365"/>
        <v>0</v>
      </c>
      <c r="P581" s="22">
        <f t="shared" si="366"/>
        <v>0</v>
      </c>
      <c r="Q581" s="22">
        <f t="shared" si="367"/>
        <v>0</v>
      </c>
      <c r="R581" s="22">
        <f t="shared" si="368"/>
        <v>2</v>
      </c>
      <c r="S581" s="85">
        <f t="shared" si="369"/>
        <v>13.44</v>
      </c>
      <c r="T581">
        <v>0</v>
      </c>
    </row>
    <row r="582" spans="2:20" x14ac:dyDescent="0.25">
      <c r="B582" s="69" t="s">
        <v>39</v>
      </c>
      <c r="C582" s="18" t="s">
        <v>1274</v>
      </c>
      <c r="D582" s="19" t="s">
        <v>1412</v>
      </c>
      <c r="E582" s="20" t="s">
        <v>1276</v>
      </c>
      <c r="F582" s="21" t="s">
        <v>43</v>
      </c>
      <c r="G582" s="22">
        <v>5</v>
      </c>
      <c r="H582" s="22">
        <v>8.4719999999999995</v>
      </c>
      <c r="I582" s="22">
        <f t="shared" si="362"/>
        <v>42.36</v>
      </c>
      <c r="J582" s="22"/>
      <c r="K582" s="22">
        <f t="shared" si="363"/>
        <v>0</v>
      </c>
      <c r="L582" s="22">
        <v>5</v>
      </c>
      <c r="M582" s="22">
        <f t="shared" si="364"/>
        <v>42.36</v>
      </c>
      <c r="N582" s="22"/>
      <c r="O582" s="22">
        <f t="shared" si="365"/>
        <v>0</v>
      </c>
      <c r="P582" s="22">
        <f t="shared" si="366"/>
        <v>5</v>
      </c>
      <c r="Q582" s="22">
        <f t="shared" si="367"/>
        <v>42.36</v>
      </c>
      <c r="R582" s="22">
        <f t="shared" si="368"/>
        <v>0</v>
      </c>
      <c r="S582" s="85">
        <f t="shared" si="369"/>
        <v>0</v>
      </c>
      <c r="T582">
        <v>0</v>
      </c>
    </row>
    <row r="583" spans="2:20" x14ac:dyDescent="0.25">
      <c r="B583" s="69" t="s">
        <v>39</v>
      </c>
      <c r="C583" s="18" t="s">
        <v>1374</v>
      </c>
      <c r="D583" s="19" t="s">
        <v>1413</v>
      </c>
      <c r="E583" s="20" t="s">
        <v>1376</v>
      </c>
      <c r="F583" s="21" t="s">
        <v>43</v>
      </c>
      <c r="G583" s="22">
        <v>2</v>
      </c>
      <c r="H583" s="22">
        <v>11.712</v>
      </c>
      <c r="I583" s="22">
        <f t="shared" si="362"/>
        <v>23.42</v>
      </c>
      <c r="J583" s="22"/>
      <c r="K583" s="22">
        <f t="shared" si="363"/>
        <v>0</v>
      </c>
      <c r="L583" s="22">
        <v>0</v>
      </c>
      <c r="M583" s="22">
        <f t="shared" si="364"/>
        <v>0</v>
      </c>
      <c r="N583" s="22"/>
      <c r="O583" s="22">
        <f t="shared" si="365"/>
        <v>0</v>
      </c>
      <c r="P583" s="22">
        <f t="shared" si="366"/>
        <v>0</v>
      </c>
      <c r="Q583" s="22">
        <f t="shared" si="367"/>
        <v>0</v>
      </c>
      <c r="R583" s="22">
        <f t="shared" si="368"/>
        <v>2</v>
      </c>
      <c r="S583" s="85">
        <f t="shared" si="369"/>
        <v>23.42</v>
      </c>
      <c r="T583">
        <v>0</v>
      </c>
    </row>
    <row r="584" spans="2:20" x14ac:dyDescent="0.25">
      <c r="B584" s="69" t="s">
        <v>39</v>
      </c>
      <c r="C584" s="18" t="s">
        <v>1377</v>
      </c>
      <c r="D584" s="19" t="s">
        <v>1414</v>
      </c>
      <c r="E584" s="20" t="s">
        <v>1379</v>
      </c>
      <c r="F584" s="21" t="s">
        <v>43</v>
      </c>
      <c r="G584" s="22">
        <v>2</v>
      </c>
      <c r="H584" s="22">
        <v>15.984</v>
      </c>
      <c r="I584" s="22">
        <f t="shared" si="362"/>
        <v>31.97</v>
      </c>
      <c r="J584" s="22"/>
      <c r="K584" s="22">
        <f t="shared" si="363"/>
        <v>0</v>
      </c>
      <c r="L584" s="22">
        <v>0</v>
      </c>
      <c r="M584" s="22">
        <f t="shared" si="364"/>
        <v>0</v>
      </c>
      <c r="N584" s="22"/>
      <c r="O584" s="22">
        <f t="shared" si="365"/>
        <v>0</v>
      </c>
      <c r="P584" s="22">
        <f t="shared" si="366"/>
        <v>0</v>
      </c>
      <c r="Q584" s="22">
        <f t="shared" si="367"/>
        <v>0</v>
      </c>
      <c r="R584" s="22">
        <f t="shared" si="368"/>
        <v>2</v>
      </c>
      <c r="S584" s="85">
        <f t="shared" si="369"/>
        <v>31.97</v>
      </c>
      <c r="T584">
        <v>0</v>
      </c>
    </row>
    <row r="585" spans="2:20" ht="24" x14ac:dyDescent="0.25">
      <c r="B585" s="69" t="s">
        <v>39</v>
      </c>
      <c r="C585" s="18" t="s">
        <v>1289</v>
      </c>
      <c r="D585" s="19" t="s">
        <v>1415</v>
      </c>
      <c r="E585" s="20" t="s">
        <v>1291</v>
      </c>
      <c r="F585" s="21" t="s">
        <v>75</v>
      </c>
      <c r="G585" s="22">
        <v>366.60723658119139</v>
      </c>
      <c r="H585" s="22">
        <v>60.804004328657712</v>
      </c>
      <c r="I585" s="22">
        <f t="shared" si="362"/>
        <v>22291.19</v>
      </c>
      <c r="J585" s="22"/>
      <c r="K585" s="22">
        <f t="shared" si="363"/>
        <v>0</v>
      </c>
      <c r="L585" s="22">
        <v>0</v>
      </c>
      <c r="M585" s="22">
        <f t="shared" si="364"/>
        <v>0</v>
      </c>
      <c r="N585" s="22"/>
      <c r="O585" s="22">
        <f t="shared" si="365"/>
        <v>0</v>
      </c>
      <c r="P585" s="22">
        <f t="shared" si="366"/>
        <v>0</v>
      </c>
      <c r="Q585" s="22">
        <f t="shared" si="367"/>
        <v>0</v>
      </c>
      <c r="R585" s="22">
        <f t="shared" si="368"/>
        <v>366.60723658119139</v>
      </c>
      <c r="S585" s="85">
        <f t="shared" si="369"/>
        <v>22291.19</v>
      </c>
      <c r="T585">
        <v>0</v>
      </c>
    </row>
    <row r="586" spans="2:20" x14ac:dyDescent="0.25">
      <c r="B586" s="69" t="s">
        <v>39</v>
      </c>
      <c r="C586" s="18" t="s">
        <v>1303</v>
      </c>
      <c r="D586" s="19" t="s">
        <v>1416</v>
      </c>
      <c r="E586" s="20" t="s">
        <v>1305</v>
      </c>
      <c r="F586" s="21" t="s">
        <v>43</v>
      </c>
      <c r="G586" s="22">
        <v>178</v>
      </c>
      <c r="H586" s="22">
        <v>10.62</v>
      </c>
      <c r="I586" s="22">
        <f t="shared" si="362"/>
        <v>1890.36</v>
      </c>
      <c r="J586" s="22"/>
      <c r="K586" s="22">
        <f t="shared" si="363"/>
        <v>0</v>
      </c>
      <c r="L586" s="22">
        <v>100</v>
      </c>
      <c r="M586" s="22">
        <f t="shared" si="364"/>
        <v>1062</v>
      </c>
      <c r="N586" s="22"/>
      <c r="O586" s="22">
        <f t="shared" si="365"/>
        <v>0</v>
      </c>
      <c r="P586" s="22">
        <f t="shared" si="366"/>
        <v>100</v>
      </c>
      <c r="Q586" s="22">
        <f t="shared" si="367"/>
        <v>1062</v>
      </c>
      <c r="R586" s="22">
        <f t="shared" si="368"/>
        <v>78</v>
      </c>
      <c r="S586" s="85">
        <f t="shared" si="369"/>
        <v>828.3599999999999</v>
      </c>
      <c r="T586">
        <v>0</v>
      </c>
    </row>
    <row r="587" spans="2:20" x14ac:dyDescent="0.25">
      <c r="B587" s="69" t="s">
        <v>39</v>
      </c>
      <c r="C587" s="18" t="s">
        <v>1381</v>
      </c>
      <c r="D587" s="19" t="s">
        <v>1417</v>
      </c>
      <c r="E587" s="20" t="s">
        <v>1383</v>
      </c>
      <c r="F587" s="21" t="s">
        <v>43</v>
      </c>
      <c r="G587" s="22">
        <v>48</v>
      </c>
      <c r="H587" s="22">
        <v>13.415999999999999</v>
      </c>
      <c r="I587" s="22">
        <f t="shared" si="362"/>
        <v>643.97</v>
      </c>
      <c r="J587" s="22"/>
      <c r="K587" s="22">
        <f t="shared" si="363"/>
        <v>0</v>
      </c>
      <c r="L587" s="22">
        <v>20</v>
      </c>
      <c r="M587" s="22">
        <f t="shared" si="364"/>
        <v>268.32</v>
      </c>
      <c r="N587" s="22">
        <v>10</v>
      </c>
      <c r="O587" s="22">
        <f t="shared" si="365"/>
        <v>134.16</v>
      </c>
      <c r="P587" s="22">
        <f t="shared" si="366"/>
        <v>30</v>
      </c>
      <c r="Q587" s="22">
        <f t="shared" si="367"/>
        <v>402.48</v>
      </c>
      <c r="R587" s="22">
        <f t="shared" si="368"/>
        <v>18</v>
      </c>
      <c r="S587" s="85">
        <f t="shared" si="369"/>
        <v>241.49</v>
      </c>
      <c r="T587">
        <v>0</v>
      </c>
    </row>
    <row r="588" spans="2:20" x14ac:dyDescent="0.25">
      <c r="B588" s="69" t="s">
        <v>39</v>
      </c>
      <c r="C588" s="18" t="s">
        <v>1160</v>
      </c>
      <c r="D588" s="19" t="s">
        <v>1418</v>
      </c>
      <c r="E588" s="44" t="s">
        <v>1162</v>
      </c>
      <c r="F588" s="45" t="s">
        <v>43</v>
      </c>
      <c r="G588" s="22">
        <v>3</v>
      </c>
      <c r="H588" s="22">
        <v>34.199999999999996</v>
      </c>
      <c r="I588" s="22">
        <f t="shared" si="362"/>
        <v>102.6</v>
      </c>
      <c r="J588" s="22"/>
      <c r="K588" s="22">
        <f t="shared" si="363"/>
        <v>0</v>
      </c>
      <c r="L588" s="22">
        <v>0</v>
      </c>
      <c r="M588" s="22">
        <f t="shared" si="364"/>
        <v>0</v>
      </c>
      <c r="N588" s="22"/>
      <c r="O588" s="22">
        <f t="shared" si="365"/>
        <v>0</v>
      </c>
      <c r="P588" s="22">
        <f t="shared" si="366"/>
        <v>0</v>
      </c>
      <c r="Q588" s="22">
        <f t="shared" si="367"/>
        <v>0</v>
      </c>
      <c r="R588" s="22">
        <f t="shared" si="368"/>
        <v>3</v>
      </c>
      <c r="S588" s="85">
        <f t="shared" si="369"/>
        <v>102.6</v>
      </c>
      <c r="T588">
        <v>0</v>
      </c>
    </row>
    <row r="589" spans="2:20" ht="24" x14ac:dyDescent="0.25">
      <c r="B589" s="69" t="s">
        <v>39</v>
      </c>
      <c r="C589" s="18" t="s">
        <v>1163</v>
      </c>
      <c r="D589" s="19" t="s">
        <v>1419</v>
      </c>
      <c r="E589" s="20" t="s">
        <v>1165</v>
      </c>
      <c r="F589" s="21" t="s">
        <v>43</v>
      </c>
      <c r="G589" s="22">
        <v>2</v>
      </c>
      <c r="H589" s="22">
        <v>99.48</v>
      </c>
      <c r="I589" s="22">
        <f t="shared" si="362"/>
        <v>198.96</v>
      </c>
      <c r="J589" s="22"/>
      <c r="K589" s="22">
        <f t="shared" si="363"/>
        <v>0</v>
      </c>
      <c r="L589" s="22">
        <v>0</v>
      </c>
      <c r="M589" s="22">
        <f t="shared" si="364"/>
        <v>0</v>
      </c>
      <c r="N589" s="22"/>
      <c r="O589" s="22">
        <f t="shared" si="365"/>
        <v>0</v>
      </c>
      <c r="P589" s="22">
        <f t="shared" si="366"/>
        <v>0</v>
      </c>
      <c r="Q589" s="22">
        <f t="shared" si="367"/>
        <v>0</v>
      </c>
      <c r="R589" s="22">
        <f t="shared" si="368"/>
        <v>2</v>
      </c>
      <c r="S589" s="85">
        <f t="shared" si="369"/>
        <v>198.96</v>
      </c>
      <c r="T589">
        <v>0</v>
      </c>
    </row>
    <row r="590" spans="2:20" ht="24" x14ac:dyDescent="0.25">
      <c r="B590" s="69" t="s">
        <v>39</v>
      </c>
      <c r="C590" s="18" t="s">
        <v>1157</v>
      </c>
      <c r="D590" s="19" t="s">
        <v>1420</v>
      </c>
      <c r="E590" s="20" t="s">
        <v>1159</v>
      </c>
      <c r="F590" s="21" t="s">
        <v>43</v>
      </c>
      <c r="G590" s="22">
        <v>1</v>
      </c>
      <c r="H590" s="22">
        <v>60.588000000000001</v>
      </c>
      <c r="I590" s="22">
        <f t="shared" si="362"/>
        <v>60.59</v>
      </c>
      <c r="J590" s="22"/>
      <c r="K590" s="22">
        <f t="shared" si="363"/>
        <v>0</v>
      </c>
      <c r="L590" s="22">
        <v>0</v>
      </c>
      <c r="M590" s="22">
        <f t="shared" si="364"/>
        <v>0</v>
      </c>
      <c r="N590" s="22"/>
      <c r="O590" s="22">
        <f t="shared" si="365"/>
        <v>0</v>
      </c>
      <c r="P590" s="22">
        <f t="shared" si="366"/>
        <v>0</v>
      </c>
      <c r="Q590" s="22">
        <f t="shared" si="367"/>
        <v>0</v>
      </c>
      <c r="R590" s="22">
        <f t="shared" si="368"/>
        <v>1</v>
      </c>
      <c r="S590" s="85">
        <f t="shared" si="369"/>
        <v>60.59</v>
      </c>
      <c r="T590">
        <v>0</v>
      </c>
    </row>
    <row r="591" spans="2:20" x14ac:dyDescent="0.25">
      <c r="B591" s="69" t="s">
        <v>39</v>
      </c>
      <c r="C591" s="18" t="s">
        <v>1195</v>
      </c>
      <c r="D591" s="19" t="s">
        <v>1421</v>
      </c>
      <c r="E591" s="20" t="s">
        <v>1197</v>
      </c>
      <c r="F591" s="21" t="s">
        <v>75</v>
      </c>
      <c r="G591" s="22">
        <v>17158.42066293937</v>
      </c>
      <c r="H591" s="22">
        <v>10.512000349168577</v>
      </c>
      <c r="I591" s="22">
        <f t="shared" si="362"/>
        <v>180369.32</v>
      </c>
      <c r="J591" s="22"/>
      <c r="K591" s="22">
        <f t="shared" si="363"/>
        <v>0</v>
      </c>
      <c r="L591" s="22">
        <v>0</v>
      </c>
      <c r="M591" s="22">
        <f t="shared" si="364"/>
        <v>0</v>
      </c>
      <c r="N591" s="22"/>
      <c r="O591" s="22">
        <f t="shared" si="365"/>
        <v>0</v>
      </c>
      <c r="P591" s="22">
        <f t="shared" si="366"/>
        <v>0</v>
      </c>
      <c r="Q591" s="22">
        <f t="shared" si="367"/>
        <v>0</v>
      </c>
      <c r="R591" s="22">
        <f t="shared" si="368"/>
        <v>17158.42066293937</v>
      </c>
      <c r="S591" s="85">
        <f t="shared" si="369"/>
        <v>180369.32</v>
      </c>
      <c r="T591">
        <v>0</v>
      </c>
    </row>
    <row r="592" spans="2:20" x14ac:dyDescent="0.25">
      <c r="B592" s="69" t="s">
        <v>39</v>
      </c>
      <c r="C592" s="18" t="s">
        <v>1198</v>
      </c>
      <c r="D592" s="19" t="s">
        <v>1422</v>
      </c>
      <c r="E592" s="20" t="s">
        <v>1200</v>
      </c>
      <c r="F592" s="21" t="s">
        <v>75</v>
      </c>
      <c r="G592" s="22">
        <v>169.48072248507538</v>
      </c>
      <c r="H592" s="22">
        <v>11.843966502896912</v>
      </c>
      <c r="I592" s="22">
        <f t="shared" si="362"/>
        <v>2007.32</v>
      </c>
      <c r="J592" s="22"/>
      <c r="K592" s="22">
        <f t="shared" si="363"/>
        <v>0</v>
      </c>
      <c r="L592" s="22">
        <v>0</v>
      </c>
      <c r="M592" s="22">
        <f t="shared" si="364"/>
        <v>0</v>
      </c>
      <c r="N592" s="22"/>
      <c r="O592" s="22">
        <f t="shared" si="365"/>
        <v>0</v>
      </c>
      <c r="P592" s="22">
        <f t="shared" si="366"/>
        <v>0</v>
      </c>
      <c r="Q592" s="22">
        <f t="shared" si="367"/>
        <v>0</v>
      </c>
      <c r="R592" s="22">
        <f t="shared" si="368"/>
        <v>169.48072248507538</v>
      </c>
      <c r="S592" s="85">
        <f t="shared" si="369"/>
        <v>2007.32</v>
      </c>
      <c r="T592">
        <v>0</v>
      </c>
    </row>
    <row r="593" spans="2:20" x14ac:dyDescent="0.25">
      <c r="B593" s="69" t="s">
        <v>39</v>
      </c>
      <c r="C593" s="18" t="s">
        <v>1326</v>
      </c>
      <c r="D593" s="19" t="s">
        <v>1423</v>
      </c>
      <c r="E593" s="20" t="s">
        <v>1328</v>
      </c>
      <c r="F593" s="21" t="s">
        <v>43</v>
      </c>
      <c r="G593" s="22">
        <v>116</v>
      </c>
      <c r="H593" s="22">
        <v>30.611999999999998</v>
      </c>
      <c r="I593" s="22">
        <f t="shared" si="362"/>
        <v>3550.99</v>
      </c>
      <c r="J593" s="22"/>
      <c r="K593" s="22">
        <f t="shared" si="363"/>
        <v>0</v>
      </c>
      <c r="L593" s="22">
        <v>80</v>
      </c>
      <c r="M593" s="22">
        <f t="shared" si="364"/>
        <v>2448.96</v>
      </c>
      <c r="N593" s="22">
        <v>20</v>
      </c>
      <c r="O593" s="22">
        <f t="shared" si="365"/>
        <v>612.24</v>
      </c>
      <c r="P593" s="22">
        <f t="shared" si="366"/>
        <v>100</v>
      </c>
      <c r="Q593" s="22">
        <f t="shared" si="367"/>
        <v>3061.2</v>
      </c>
      <c r="R593" s="22">
        <f t="shared" si="368"/>
        <v>16</v>
      </c>
      <c r="S593" s="85">
        <f t="shared" si="369"/>
        <v>489.78999999999996</v>
      </c>
      <c r="T593">
        <v>0</v>
      </c>
    </row>
    <row r="594" spans="2:20" x14ac:dyDescent="0.25">
      <c r="B594" s="69" t="s">
        <v>39</v>
      </c>
      <c r="C594" s="18" t="s">
        <v>1329</v>
      </c>
      <c r="D594" s="19" t="s">
        <v>1424</v>
      </c>
      <c r="E594" s="44" t="s">
        <v>1331</v>
      </c>
      <c r="F594" s="45" t="s">
        <v>43</v>
      </c>
      <c r="G594" s="22">
        <v>24</v>
      </c>
      <c r="H594" s="22">
        <v>41.580000000000005</v>
      </c>
      <c r="I594" s="22">
        <f t="shared" si="362"/>
        <v>997.92</v>
      </c>
      <c r="J594" s="22"/>
      <c r="K594" s="22">
        <f t="shared" si="363"/>
        <v>0</v>
      </c>
      <c r="L594" s="22">
        <v>10</v>
      </c>
      <c r="M594" s="22">
        <f t="shared" si="364"/>
        <v>415.8</v>
      </c>
      <c r="N594" s="22">
        <v>14</v>
      </c>
      <c r="O594" s="22">
        <f t="shared" si="365"/>
        <v>582.12</v>
      </c>
      <c r="P594" s="22">
        <f t="shared" si="366"/>
        <v>24</v>
      </c>
      <c r="Q594" s="22">
        <f t="shared" si="367"/>
        <v>997.92000000000007</v>
      </c>
      <c r="R594" s="22">
        <f t="shared" si="368"/>
        <v>0</v>
      </c>
      <c r="S594" s="85">
        <f t="shared" si="369"/>
        <v>0</v>
      </c>
      <c r="T594">
        <v>0</v>
      </c>
    </row>
    <row r="595" spans="2:20" x14ac:dyDescent="0.25">
      <c r="B595" s="69" t="s">
        <v>39</v>
      </c>
      <c r="C595" s="18" t="s">
        <v>1393</v>
      </c>
      <c r="D595" s="19" t="s">
        <v>1425</v>
      </c>
      <c r="E595" s="20" t="s">
        <v>1395</v>
      </c>
      <c r="F595" s="21" t="s">
        <v>43</v>
      </c>
      <c r="G595" s="22">
        <v>1</v>
      </c>
      <c r="H595" s="22">
        <v>60.756</v>
      </c>
      <c r="I595" s="22">
        <f t="shared" si="362"/>
        <v>60.76</v>
      </c>
      <c r="J595" s="22"/>
      <c r="K595" s="22">
        <f t="shared" si="363"/>
        <v>0</v>
      </c>
      <c r="L595" s="22">
        <v>0</v>
      </c>
      <c r="M595" s="22">
        <f t="shared" si="364"/>
        <v>0</v>
      </c>
      <c r="N595" s="22">
        <v>1</v>
      </c>
      <c r="O595" s="22">
        <f t="shared" si="365"/>
        <v>60.76</v>
      </c>
      <c r="P595" s="22">
        <f t="shared" si="366"/>
        <v>1</v>
      </c>
      <c r="Q595" s="22">
        <f t="shared" si="367"/>
        <v>60.76</v>
      </c>
      <c r="R595" s="22">
        <f t="shared" si="368"/>
        <v>0</v>
      </c>
      <c r="S595" s="85">
        <f t="shared" si="369"/>
        <v>0</v>
      </c>
      <c r="T595">
        <v>0</v>
      </c>
    </row>
    <row r="596" spans="2:20" x14ac:dyDescent="0.25">
      <c r="B596" s="69" t="s">
        <v>39</v>
      </c>
      <c r="C596" s="18" t="s">
        <v>869</v>
      </c>
      <c r="D596" s="19" t="s">
        <v>1426</v>
      </c>
      <c r="E596" s="20" t="s">
        <v>871</v>
      </c>
      <c r="F596" s="21" t="s">
        <v>43</v>
      </c>
      <c r="G596" s="22">
        <v>88</v>
      </c>
      <c r="H596" s="22">
        <v>9.984</v>
      </c>
      <c r="I596" s="22">
        <f t="shared" si="362"/>
        <v>878.59</v>
      </c>
      <c r="J596" s="22"/>
      <c r="K596" s="22">
        <f t="shared" si="363"/>
        <v>0</v>
      </c>
      <c r="L596" s="22">
        <v>80</v>
      </c>
      <c r="M596" s="22">
        <f t="shared" si="364"/>
        <v>798.72</v>
      </c>
      <c r="N596" s="22"/>
      <c r="O596" s="22">
        <f t="shared" si="365"/>
        <v>0</v>
      </c>
      <c r="P596" s="22">
        <f t="shared" si="366"/>
        <v>80</v>
      </c>
      <c r="Q596" s="22">
        <f t="shared" si="367"/>
        <v>798.72</v>
      </c>
      <c r="R596" s="22">
        <f t="shared" si="368"/>
        <v>8</v>
      </c>
      <c r="S596" s="85">
        <f t="shared" si="369"/>
        <v>79.87</v>
      </c>
      <c r="T596">
        <v>0</v>
      </c>
    </row>
    <row r="597" spans="2:20" x14ac:dyDescent="0.25">
      <c r="B597" s="69" t="s">
        <v>39</v>
      </c>
      <c r="C597" s="18" t="s">
        <v>875</v>
      </c>
      <c r="D597" s="19" t="s">
        <v>1427</v>
      </c>
      <c r="E597" s="20" t="s">
        <v>877</v>
      </c>
      <c r="F597" s="21" t="s">
        <v>43</v>
      </c>
      <c r="G597" s="22">
        <v>66</v>
      </c>
      <c r="H597" s="22">
        <v>13.176</v>
      </c>
      <c r="I597" s="22">
        <f t="shared" si="362"/>
        <v>869.62</v>
      </c>
      <c r="J597" s="22"/>
      <c r="K597" s="22">
        <f t="shared" si="363"/>
        <v>0</v>
      </c>
      <c r="L597" s="22">
        <v>60</v>
      </c>
      <c r="M597" s="22">
        <f t="shared" si="364"/>
        <v>790.56</v>
      </c>
      <c r="N597" s="22"/>
      <c r="O597" s="22">
        <f t="shared" si="365"/>
        <v>0</v>
      </c>
      <c r="P597" s="22">
        <f t="shared" si="366"/>
        <v>60</v>
      </c>
      <c r="Q597" s="22">
        <f t="shared" si="367"/>
        <v>790.56</v>
      </c>
      <c r="R597" s="22">
        <f t="shared" si="368"/>
        <v>6</v>
      </c>
      <c r="S597" s="85">
        <f t="shared" si="369"/>
        <v>79.060000000000059</v>
      </c>
      <c r="T597">
        <v>0</v>
      </c>
    </row>
    <row r="598" spans="2:20" x14ac:dyDescent="0.25">
      <c r="B598" s="69" t="s">
        <v>39</v>
      </c>
      <c r="C598" s="18" t="s">
        <v>1185</v>
      </c>
      <c r="D598" s="19" t="s">
        <v>1428</v>
      </c>
      <c r="E598" s="20" t="s">
        <v>1187</v>
      </c>
      <c r="F598" s="21" t="s">
        <v>43</v>
      </c>
      <c r="G598" s="22">
        <v>268</v>
      </c>
      <c r="H598" s="22">
        <v>8.6039999999999992</v>
      </c>
      <c r="I598" s="22">
        <f t="shared" si="362"/>
        <v>2305.87</v>
      </c>
      <c r="J598" s="22"/>
      <c r="K598" s="22">
        <f t="shared" si="363"/>
        <v>0</v>
      </c>
      <c r="L598" s="22">
        <v>200</v>
      </c>
      <c r="M598" s="22">
        <f t="shared" si="364"/>
        <v>1720.8</v>
      </c>
      <c r="N598" s="22"/>
      <c r="O598" s="22">
        <f t="shared" si="365"/>
        <v>0</v>
      </c>
      <c r="P598" s="22">
        <f t="shared" si="366"/>
        <v>200</v>
      </c>
      <c r="Q598" s="22">
        <f t="shared" si="367"/>
        <v>1720.8</v>
      </c>
      <c r="R598" s="22">
        <f t="shared" si="368"/>
        <v>68</v>
      </c>
      <c r="S598" s="85">
        <f t="shared" si="369"/>
        <v>585.06999999999994</v>
      </c>
      <c r="T598">
        <v>0</v>
      </c>
    </row>
    <row r="599" spans="2:20" x14ac:dyDescent="0.25">
      <c r="B599" s="70"/>
      <c r="C599" s="23"/>
      <c r="D599" s="24" t="s">
        <v>1429</v>
      </c>
      <c r="E599" s="28" t="s">
        <v>1430</v>
      </c>
      <c r="F599" s="29"/>
      <c r="G599" s="46"/>
      <c r="H599" s="27"/>
      <c r="I599" s="27">
        <f>SUBTOTAL(9,I600:I613)</f>
        <v>170189.46999999997</v>
      </c>
      <c r="J599" s="27"/>
      <c r="K599" s="33">
        <f>SUBTOTAL(9,K600:K613)</f>
        <v>0</v>
      </c>
      <c r="L599" s="27">
        <v>0</v>
      </c>
      <c r="M599" s="33">
        <f>SUBTOTAL(9,M600:M613)</f>
        <v>0</v>
      </c>
      <c r="N599" s="27">
        <v>0</v>
      </c>
      <c r="O599" s="33">
        <f>SUBTOTAL(9,O600:O613)</f>
        <v>0</v>
      </c>
      <c r="P599" s="27"/>
      <c r="Q599" s="33">
        <f>SUBTOTAL(9,Q600:Q613)</f>
        <v>0</v>
      </c>
      <c r="R599" s="27"/>
      <c r="S599" s="87">
        <f>SUBTOTAL(9,S600:S613)</f>
        <v>170189.46999999997</v>
      </c>
      <c r="T599">
        <v>0</v>
      </c>
    </row>
    <row r="600" spans="2:20" x14ac:dyDescent="0.25">
      <c r="B600" s="69" t="s">
        <v>39</v>
      </c>
      <c r="C600" s="18" t="s">
        <v>1360</v>
      </c>
      <c r="D600" s="19" t="s">
        <v>1431</v>
      </c>
      <c r="E600" s="20" t="s">
        <v>1362</v>
      </c>
      <c r="F600" s="21" t="s">
        <v>75</v>
      </c>
      <c r="G600" s="22">
        <v>63.104524329549342</v>
      </c>
      <c r="H600" s="22">
        <v>32.784083581646648</v>
      </c>
      <c r="I600" s="22">
        <f t="shared" ref="I600:I613" si="370">ROUND(G600*H600,2)</f>
        <v>2068.8200000000002</v>
      </c>
      <c r="J600" s="22"/>
      <c r="K600" s="22">
        <f t="shared" ref="K600:K613" si="371">ROUND($H600*J600,2)</f>
        <v>0</v>
      </c>
      <c r="L600" s="22">
        <v>0</v>
      </c>
      <c r="M600" s="22">
        <f t="shared" ref="M600:M613" si="372">ROUND($H600*L600,2)</f>
        <v>0</v>
      </c>
      <c r="N600" s="22">
        <v>0</v>
      </c>
      <c r="O600" s="22">
        <f t="shared" ref="O600:O613" si="373">ROUND($H600*N600,2)</f>
        <v>0</v>
      </c>
      <c r="P600" s="22">
        <f t="shared" ref="P600:P613" si="374">J600+L600+N600</f>
        <v>0</v>
      </c>
      <c r="Q600" s="22">
        <f t="shared" ref="Q600:Q613" si="375">+M600+K600+O600</f>
        <v>0</v>
      </c>
      <c r="R600" s="22">
        <f t="shared" ref="R600:R613" si="376">G600-P600</f>
        <v>63.104524329549342</v>
      </c>
      <c r="S600" s="85">
        <f t="shared" ref="S600:S613" si="377">I600-Q600</f>
        <v>2068.8200000000002</v>
      </c>
      <c r="T600">
        <v>0</v>
      </c>
    </row>
    <row r="601" spans="2:20" x14ac:dyDescent="0.25">
      <c r="B601" s="69" t="s">
        <v>39</v>
      </c>
      <c r="C601" s="18" t="s">
        <v>1432</v>
      </c>
      <c r="D601" s="19" t="s">
        <v>1433</v>
      </c>
      <c r="E601" s="44" t="s">
        <v>1434</v>
      </c>
      <c r="F601" s="45" t="s">
        <v>75</v>
      </c>
      <c r="G601" s="22">
        <v>60.099546980523179</v>
      </c>
      <c r="H601" s="22">
        <v>28.656056268745736</v>
      </c>
      <c r="I601" s="22">
        <f t="shared" si="370"/>
        <v>1722.22</v>
      </c>
      <c r="J601" s="22"/>
      <c r="K601" s="22">
        <f t="shared" si="371"/>
        <v>0</v>
      </c>
      <c r="L601" s="22">
        <v>0</v>
      </c>
      <c r="M601" s="22">
        <f t="shared" si="372"/>
        <v>0</v>
      </c>
      <c r="N601" s="22">
        <v>0</v>
      </c>
      <c r="O601" s="22">
        <f t="shared" si="373"/>
        <v>0</v>
      </c>
      <c r="P601" s="22">
        <f t="shared" si="374"/>
        <v>0</v>
      </c>
      <c r="Q601" s="22">
        <f t="shared" si="375"/>
        <v>0</v>
      </c>
      <c r="R601" s="22">
        <f t="shared" si="376"/>
        <v>60.099546980523179</v>
      </c>
      <c r="S601" s="85">
        <f t="shared" si="377"/>
        <v>1722.22</v>
      </c>
      <c r="T601">
        <v>0</v>
      </c>
    </row>
    <row r="602" spans="2:20" x14ac:dyDescent="0.25">
      <c r="B602" s="69" t="s">
        <v>39</v>
      </c>
      <c r="C602" s="18" t="s">
        <v>1313</v>
      </c>
      <c r="D602" s="19" t="s">
        <v>1435</v>
      </c>
      <c r="E602" s="20" t="s">
        <v>1315</v>
      </c>
      <c r="F602" s="21" t="s">
        <v>75</v>
      </c>
      <c r="G602" s="22">
        <v>1442.3891275325564</v>
      </c>
      <c r="H602" s="22">
        <v>73.127997144875337</v>
      </c>
      <c r="I602" s="22">
        <f t="shared" si="370"/>
        <v>105479.03</v>
      </c>
      <c r="J602" s="22"/>
      <c r="K602" s="22">
        <f t="shared" si="371"/>
        <v>0</v>
      </c>
      <c r="L602" s="22">
        <v>0</v>
      </c>
      <c r="M602" s="22">
        <f t="shared" si="372"/>
        <v>0</v>
      </c>
      <c r="N602" s="22">
        <v>0</v>
      </c>
      <c r="O602" s="22">
        <f t="shared" si="373"/>
        <v>0</v>
      </c>
      <c r="P602" s="22">
        <f t="shared" si="374"/>
        <v>0</v>
      </c>
      <c r="Q602" s="22">
        <f t="shared" si="375"/>
        <v>0</v>
      </c>
      <c r="R602" s="22">
        <f t="shared" si="376"/>
        <v>1442.3891275325564</v>
      </c>
      <c r="S602" s="85">
        <f t="shared" si="377"/>
        <v>105479.03</v>
      </c>
      <c r="T602">
        <v>0</v>
      </c>
    </row>
    <row r="603" spans="2:20" x14ac:dyDescent="0.25">
      <c r="B603" s="69" t="s">
        <v>39</v>
      </c>
      <c r="C603" s="18" t="s">
        <v>1436</v>
      </c>
      <c r="D603" s="19" t="s">
        <v>1437</v>
      </c>
      <c r="E603" s="20" t="s">
        <v>1438</v>
      </c>
      <c r="F603" s="21" t="s">
        <v>75</v>
      </c>
      <c r="G603" s="22">
        <v>420.69682886366229</v>
      </c>
      <c r="H603" s="22">
        <v>76.967986869455672</v>
      </c>
      <c r="I603" s="22">
        <f t="shared" si="370"/>
        <v>32380.19</v>
      </c>
      <c r="J603" s="22"/>
      <c r="K603" s="22">
        <f t="shared" si="371"/>
        <v>0</v>
      </c>
      <c r="L603" s="22">
        <v>0</v>
      </c>
      <c r="M603" s="22">
        <f t="shared" si="372"/>
        <v>0</v>
      </c>
      <c r="N603" s="22">
        <v>0</v>
      </c>
      <c r="O603" s="22">
        <f t="shared" si="373"/>
        <v>0</v>
      </c>
      <c r="P603" s="22">
        <f t="shared" si="374"/>
        <v>0</v>
      </c>
      <c r="Q603" s="22">
        <f t="shared" si="375"/>
        <v>0</v>
      </c>
      <c r="R603" s="22">
        <f t="shared" si="376"/>
        <v>420.69682886366229</v>
      </c>
      <c r="S603" s="85">
        <f t="shared" si="377"/>
        <v>32380.19</v>
      </c>
      <c r="T603">
        <v>0</v>
      </c>
    </row>
    <row r="604" spans="2:20" x14ac:dyDescent="0.25">
      <c r="B604" s="72" t="s">
        <v>134</v>
      </c>
      <c r="C604" s="18" t="s">
        <v>1439</v>
      </c>
      <c r="D604" s="19" t="s">
        <v>1440</v>
      </c>
      <c r="E604" s="20" t="s">
        <v>1441</v>
      </c>
      <c r="F604" s="21" t="s">
        <v>595</v>
      </c>
      <c r="G604" s="22">
        <v>10</v>
      </c>
      <c r="H604" s="22">
        <v>37.515599999999999</v>
      </c>
      <c r="I604" s="22">
        <f t="shared" si="370"/>
        <v>375.16</v>
      </c>
      <c r="J604" s="22"/>
      <c r="K604" s="22">
        <f t="shared" si="371"/>
        <v>0</v>
      </c>
      <c r="L604" s="22">
        <v>0</v>
      </c>
      <c r="M604" s="22">
        <f t="shared" si="372"/>
        <v>0</v>
      </c>
      <c r="N604" s="22">
        <v>0</v>
      </c>
      <c r="O604" s="22">
        <f t="shared" si="373"/>
        <v>0</v>
      </c>
      <c r="P604" s="22">
        <f t="shared" si="374"/>
        <v>0</v>
      </c>
      <c r="Q604" s="22">
        <f t="shared" si="375"/>
        <v>0</v>
      </c>
      <c r="R604" s="22">
        <f t="shared" si="376"/>
        <v>10</v>
      </c>
      <c r="S604" s="85">
        <f t="shared" si="377"/>
        <v>375.16</v>
      </c>
      <c r="T604">
        <v>0</v>
      </c>
    </row>
    <row r="605" spans="2:20" x14ac:dyDescent="0.25">
      <c r="B605" s="69" t="s">
        <v>23</v>
      </c>
      <c r="C605" s="18" t="s">
        <v>24</v>
      </c>
      <c r="D605" s="19" t="s">
        <v>1442</v>
      </c>
      <c r="E605" s="20" t="s">
        <v>1443</v>
      </c>
      <c r="F605" s="21" t="s">
        <v>43</v>
      </c>
      <c r="G605" s="22">
        <v>35</v>
      </c>
      <c r="H605" s="22">
        <v>12.795085714285714</v>
      </c>
      <c r="I605" s="22">
        <f t="shared" si="370"/>
        <v>447.83</v>
      </c>
      <c r="J605" s="22"/>
      <c r="K605" s="22">
        <f t="shared" si="371"/>
        <v>0</v>
      </c>
      <c r="L605" s="22">
        <v>0</v>
      </c>
      <c r="M605" s="22">
        <f t="shared" si="372"/>
        <v>0</v>
      </c>
      <c r="N605" s="22">
        <v>0</v>
      </c>
      <c r="O605" s="22">
        <f t="shared" si="373"/>
        <v>0</v>
      </c>
      <c r="P605" s="22">
        <f t="shared" si="374"/>
        <v>0</v>
      </c>
      <c r="Q605" s="22">
        <f t="shared" si="375"/>
        <v>0</v>
      </c>
      <c r="R605" s="22">
        <f t="shared" si="376"/>
        <v>35</v>
      </c>
      <c r="S605" s="85">
        <f t="shared" si="377"/>
        <v>447.83</v>
      </c>
      <c r="T605">
        <v>0</v>
      </c>
    </row>
    <row r="606" spans="2:20" x14ac:dyDescent="0.25">
      <c r="B606" s="69" t="s">
        <v>23</v>
      </c>
      <c r="C606" s="18" t="s">
        <v>24</v>
      </c>
      <c r="D606" s="19" t="s">
        <v>1444</v>
      </c>
      <c r="E606" s="20" t="s">
        <v>1445</v>
      </c>
      <c r="F606" s="21" t="s">
        <v>43</v>
      </c>
      <c r="G606" s="22">
        <v>519</v>
      </c>
      <c r="H606" s="22">
        <v>20.76</v>
      </c>
      <c r="I606" s="22">
        <f t="shared" si="370"/>
        <v>10774.44</v>
      </c>
      <c r="J606" s="22"/>
      <c r="K606" s="22">
        <f t="shared" si="371"/>
        <v>0</v>
      </c>
      <c r="L606" s="22">
        <v>0</v>
      </c>
      <c r="M606" s="22">
        <f t="shared" si="372"/>
        <v>0</v>
      </c>
      <c r="N606" s="22">
        <v>0</v>
      </c>
      <c r="O606" s="22">
        <f t="shared" si="373"/>
        <v>0</v>
      </c>
      <c r="P606" s="22">
        <f t="shared" si="374"/>
        <v>0</v>
      </c>
      <c r="Q606" s="22">
        <f t="shared" si="375"/>
        <v>0</v>
      </c>
      <c r="R606" s="22">
        <f t="shared" si="376"/>
        <v>519</v>
      </c>
      <c r="S606" s="85">
        <f t="shared" si="377"/>
        <v>10774.44</v>
      </c>
      <c r="T606">
        <v>0</v>
      </c>
    </row>
    <row r="607" spans="2:20" ht="24" x14ac:dyDescent="0.25">
      <c r="B607" s="69" t="s">
        <v>39</v>
      </c>
      <c r="C607" s="18" t="s">
        <v>1446</v>
      </c>
      <c r="D607" s="19" t="s">
        <v>1447</v>
      </c>
      <c r="E607" s="20" t="s">
        <v>1448</v>
      </c>
      <c r="F607" s="21" t="s">
        <v>43</v>
      </c>
      <c r="G607" s="22">
        <v>39</v>
      </c>
      <c r="H607" s="22">
        <v>15.804</v>
      </c>
      <c r="I607" s="22">
        <f t="shared" si="370"/>
        <v>616.36</v>
      </c>
      <c r="J607" s="22"/>
      <c r="K607" s="22">
        <f t="shared" si="371"/>
        <v>0</v>
      </c>
      <c r="L607" s="22">
        <v>0</v>
      </c>
      <c r="M607" s="22">
        <f t="shared" si="372"/>
        <v>0</v>
      </c>
      <c r="N607" s="22">
        <v>0</v>
      </c>
      <c r="O607" s="22">
        <f t="shared" si="373"/>
        <v>0</v>
      </c>
      <c r="P607" s="22">
        <f t="shared" si="374"/>
        <v>0</v>
      </c>
      <c r="Q607" s="22">
        <f t="shared" si="375"/>
        <v>0</v>
      </c>
      <c r="R607" s="22">
        <f t="shared" si="376"/>
        <v>39</v>
      </c>
      <c r="S607" s="85">
        <f t="shared" si="377"/>
        <v>616.36</v>
      </c>
      <c r="T607">
        <v>0</v>
      </c>
    </row>
    <row r="608" spans="2:20" x14ac:dyDescent="0.25">
      <c r="B608" s="69" t="s">
        <v>39</v>
      </c>
      <c r="C608" s="18" t="s">
        <v>1449</v>
      </c>
      <c r="D608" s="19" t="s">
        <v>1450</v>
      </c>
      <c r="E608" s="20" t="s">
        <v>1451</v>
      </c>
      <c r="F608" s="21" t="s">
        <v>43</v>
      </c>
      <c r="G608" s="22">
        <v>16</v>
      </c>
      <c r="H608" s="22">
        <v>449.73599999999999</v>
      </c>
      <c r="I608" s="22">
        <f t="shared" si="370"/>
        <v>7195.78</v>
      </c>
      <c r="J608" s="22"/>
      <c r="K608" s="22">
        <f t="shared" si="371"/>
        <v>0</v>
      </c>
      <c r="L608" s="22">
        <v>0</v>
      </c>
      <c r="M608" s="22">
        <f t="shared" si="372"/>
        <v>0</v>
      </c>
      <c r="N608" s="22">
        <v>0</v>
      </c>
      <c r="O608" s="22">
        <f t="shared" si="373"/>
        <v>0</v>
      </c>
      <c r="P608" s="22">
        <f t="shared" si="374"/>
        <v>0</v>
      </c>
      <c r="Q608" s="22">
        <f t="shared" si="375"/>
        <v>0</v>
      </c>
      <c r="R608" s="22">
        <f t="shared" si="376"/>
        <v>16</v>
      </c>
      <c r="S608" s="85">
        <f t="shared" si="377"/>
        <v>7195.78</v>
      </c>
      <c r="T608">
        <v>0</v>
      </c>
    </row>
    <row r="609" spans="2:20" ht="24" x14ac:dyDescent="0.25">
      <c r="B609" s="69" t="s">
        <v>39</v>
      </c>
      <c r="C609" s="18" t="s">
        <v>1452</v>
      </c>
      <c r="D609" s="19" t="s">
        <v>1453</v>
      </c>
      <c r="E609" s="20" t="s">
        <v>1454</v>
      </c>
      <c r="F609" s="21" t="s">
        <v>43</v>
      </c>
      <c r="G609" s="22">
        <v>3</v>
      </c>
      <c r="H609" s="22">
        <v>600.75599999999997</v>
      </c>
      <c r="I609" s="22">
        <f t="shared" si="370"/>
        <v>1802.27</v>
      </c>
      <c r="J609" s="22"/>
      <c r="K609" s="22">
        <f t="shared" si="371"/>
        <v>0</v>
      </c>
      <c r="L609" s="22">
        <v>0</v>
      </c>
      <c r="M609" s="22">
        <f t="shared" si="372"/>
        <v>0</v>
      </c>
      <c r="N609" s="22">
        <v>0</v>
      </c>
      <c r="O609" s="22">
        <f t="shared" si="373"/>
        <v>0</v>
      </c>
      <c r="P609" s="22">
        <f t="shared" si="374"/>
        <v>0</v>
      </c>
      <c r="Q609" s="22">
        <f t="shared" si="375"/>
        <v>0</v>
      </c>
      <c r="R609" s="22">
        <f t="shared" si="376"/>
        <v>3</v>
      </c>
      <c r="S609" s="85">
        <f t="shared" si="377"/>
        <v>1802.27</v>
      </c>
      <c r="T609">
        <v>0</v>
      </c>
    </row>
    <row r="610" spans="2:20" ht="24" x14ac:dyDescent="0.25">
      <c r="B610" s="69" t="s">
        <v>39</v>
      </c>
      <c r="C610" s="18" t="s">
        <v>1455</v>
      </c>
      <c r="D610" s="19" t="s">
        <v>1456</v>
      </c>
      <c r="E610" s="20" t="s">
        <v>1457</v>
      </c>
      <c r="F610" s="21" t="s">
        <v>43</v>
      </c>
      <c r="G610" s="22">
        <v>24</v>
      </c>
      <c r="H610" s="22">
        <v>186.17999999999998</v>
      </c>
      <c r="I610" s="22">
        <f t="shared" si="370"/>
        <v>4468.32</v>
      </c>
      <c r="J610" s="22"/>
      <c r="K610" s="22">
        <f t="shared" si="371"/>
        <v>0</v>
      </c>
      <c r="L610" s="22">
        <v>0</v>
      </c>
      <c r="M610" s="22">
        <f t="shared" si="372"/>
        <v>0</v>
      </c>
      <c r="N610" s="22">
        <v>0</v>
      </c>
      <c r="O610" s="22">
        <f t="shared" si="373"/>
        <v>0</v>
      </c>
      <c r="P610" s="22">
        <f t="shared" si="374"/>
        <v>0</v>
      </c>
      <c r="Q610" s="22">
        <f t="shared" si="375"/>
        <v>0</v>
      </c>
      <c r="R610" s="22">
        <f t="shared" si="376"/>
        <v>24</v>
      </c>
      <c r="S610" s="85">
        <f t="shared" si="377"/>
        <v>4468.32</v>
      </c>
      <c r="T610">
        <v>0</v>
      </c>
    </row>
    <row r="611" spans="2:20" x14ac:dyDescent="0.25">
      <c r="B611" s="69" t="s">
        <v>39</v>
      </c>
      <c r="C611" s="18" t="s">
        <v>1458</v>
      </c>
      <c r="D611" s="19" t="s">
        <v>1459</v>
      </c>
      <c r="E611" s="20" t="s">
        <v>1460</v>
      </c>
      <c r="F611" s="21" t="s">
        <v>43</v>
      </c>
      <c r="G611" s="22">
        <v>22</v>
      </c>
      <c r="H611" s="22">
        <v>47.687999999999995</v>
      </c>
      <c r="I611" s="22">
        <f t="shared" si="370"/>
        <v>1049.1400000000001</v>
      </c>
      <c r="J611" s="22"/>
      <c r="K611" s="22">
        <f t="shared" si="371"/>
        <v>0</v>
      </c>
      <c r="L611" s="22">
        <v>0</v>
      </c>
      <c r="M611" s="22">
        <f t="shared" si="372"/>
        <v>0</v>
      </c>
      <c r="N611" s="22">
        <v>0</v>
      </c>
      <c r="O611" s="22">
        <f t="shared" si="373"/>
        <v>0</v>
      </c>
      <c r="P611" s="22">
        <f t="shared" si="374"/>
        <v>0</v>
      </c>
      <c r="Q611" s="22">
        <f t="shared" si="375"/>
        <v>0</v>
      </c>
      <c r="R611" s="22">
        <f t="shared" si="376"/>
        <v>22</v>
      </c>
      <c r="S611" s="85">
        <f t="shared" si="377"/>
        <v>1049.1400000000001</v>
      </c>
      <c r="T611">
        <v>0</v>
      </c>
    </row>
    <row r="612" spans="2:20" x14ac:dyDescent="0.25">
      <c r="B612" s="69" t="s">
        <v>39</v>
      </c>
      <c r="C612" s="18" t="s">
        <v>1458</v>
      </c>
      <c r="D612" s="19" t="s">
        <v>1461</v>
      </c>
      <c r="E612" s="20" t="s">
        <v>1460</v>
      </c>
      <c r="F612" s="21" t="s">
        <v>43</v>
      </c>
      <c r="G612" s="22">
        <v>26</v>
      </c>
      <c r="H612" s="22">
        <v>47.687999999999995</v>
      </c>
      <c r="I612" s="22">
        <f t="shared" si="370"/>
        <v>1239.8900000000001</v>
      </c>
      <c r="J612" s="22"/>
      <c r="K612" s="22">
        <f t="shared" si="371"/>
        <v>0</v>
      </c>
      <c r="L612" s="22">
        <v>0</v>
      </c>
      <c r="M612" s="22">
        <f t="shared" si="372"/>
        <v>0</v>
      </c>
      <c r="N612" s="22">
        <v>0</v>
      </c>
      <c r="O612" s="22">
        <f t="shared" si="373"/>
        <v>0</v>
      </c>
      <c r="P612" s="22">
        <f t="shared" si="374"/>
        <v>0</v>
      </c>
      <c r="Q612" s="22">
        <f t="shared" si="375"/>
        <v>0</v>
      </c>
      <c r="R612" s="22">
        <f t="shared" si="376"/>
        <v>26</v>
      </c>
      <c r="S612" s="85">
        <f t="shared" si="377"/>
        <v>1239.8900000000001</v>
      </c>
      <c r="T612">
        <v>0</v>
      </c>
    </row>
    <row r="613" spans="2:20" x14ac:dyDescent="0.25">
      <c r="B613" s="69" t="s">
        <v>39</v>
      </c>
      <c r="C613" s="18" t="s">
        <v>1319</v>
      </c>
      <c r="D613" s="19" t="s">
        <v>1462</v>
      </c>
      <c r="E613" s="20" t="s">
        <v>1321</v>
      </c>
      <c r="F613" s="21" t="s">
        <v>43</v>
      </c>
      <c r="G613" s="22">
        <v>39</v>
      </c>
      <c r="H613" s="22">
        <v>14.616</v>
      </c>
      <c r="I613" s="22">
        <f t="shared" si="370"/>
        <v>570.02</v>
      </c>
      <c r="J613" s="22"/>
      <c r="K613" s="22">
        <f t="shared" si="371"/>
        <v>0</v>
      </c>
      <c r="L613" s="22">
        <v>0</v>
      </c>
      <c r="M613" s="22">
        <f t="shared" si="372"/>
        <v>0</v>
      </c>
      <c r="N613" s="22">
        <v>0</v>
      </c>
      <c r="O613" s="22">
        <f t="shared" si="373"/>
        <v>0</v>
      </c>
      <c r="P613" s="22">
        <f t="shared" si="374"/>
        <v>0</v>
      </c>
      <c r="Q613" s="22">
        <f t="shared" si="375"/>
        <v>0</v>
      </c>
      <c r="R613" s="22">
        <f t="shared" si="376"/>
        <v>39</v>
      </c>
      <c r="S613" s="85">
        <f t="shared" si="377"/>
        <v>570.02</v>
      </c>
      <c r="T613">
        <v>0</v>
      </c>
    </row>
    <row r="614" spans="2:20" x14ac:dyDescent="0.25">
      <c r="B614" s="70"/>
      <c r="C614" s="23"/>
      <c r="D614" s="24" t="s">
        <v>1463</v>
      </c>
      <c r="E614" s="28" t="s">
        <v>1464</v>
      </c>
      <c r="F614" s="29"/>
      <c r="G614" s="46"/>
      <c r="H614" s="27"/>
      <c r="I614" s="27">
        <f>SUBTOTAL(9,I615:I627)</f>
        <v>305698.55000000005</v>
      </c>
      <c r="J614" s="27"/>
      <c r="K614" s="27">
        <f>SUBTOTAL(9,K615:K627)</f>
        <v>0</v>
      </c>
      <c r="L614" s="27">
        <v>0</v>
      </c>
      <c r="M614" s="27">
        <f>SUBTOTAL(9,M615:M627)</f>
        <v>11485.02</v>
      </c>
      <c r="N614" s="27">
        <v>0</v>
      </c>
      <c r="O614" s="27">
        <f>SUBTOTAL(9,O615:O627)</f>
        <v>0</v>
      </c>
      <c r="P614" s="27"/>
      <c r="Q614" s="27">
        <f>SUBTOTAL(9,Q615:Q627)</f>
        <v>11485.02</v>
      </c>
      <c r="R614" s="27"/>
      <c r="S614" s="27">
        <f>SUBTOTAL(9,S615:S627)</f>
        <v>294213.53000000003</v>
      </c>
      <c r="T614">
        <v>0</v>
      </c>
    </row>
    <row r="615" spans="2:20" ht="24" x14ac:dyDescent="0.25">
      <c r="B615" s="69" t="s">
        <v>39</v>
      </c>
      <c r="C615" s="18" t="s">
        <v>1281</v>
      </c>
      <c r="D615" s="19" t="s">
        <v>1465</v>
      </c>
      <c r="E615" s="20" t="s">
        <v>1283</v>
      </c>
      <c r="F615" s="21" t="s">
        <v>75</v>
      </c>
      <c r="G615" s="22">
        <v>3109.995297419925</v>
      </c>
      <c r="H615" s="22">
        <v>32.291998667430711</v>
      </c>
      <c r="I615" s="22">
        <f t="shared" ref="I615:I627" si="378">ROUND(G615*H615,2)</f>
        <v>100427.96</v>
      </c>
      <c r="J615" s="22"/>
      <c r="K615" s="22">
        <f t="shared" ref="K615:K627" si="379">ROUND($H615*J615,2)</f>
        <v>0</v>
      </c>
      <c r="L615" s="22">
        <v>0</v>
      </c>
      <c r="M615" s="22">
        <f t="shared" ref="M615:M627" si="380">ROUND($H615*L615,2)</f>
        <v>0</v>
      </c>
      <c r="N615" s="22">
        <v>0</v>
      </c>
      <c r="O615" s="22">
        <f t="shared" ref="O615:O627" si="381">ROUND($H615*N615,2)</f>
        <v>0</v>
      </c>
      <c r="P615" s="22">
        <f t="shared" ref="P615:P627" si="382">J615+L615+N615</f>
        <v>0</v>
      </c>
      <c r="Q615" s="22">
        <f t="shared" ref="Q615:Q627" si="383">+M615+K615+O615</f>
        <v>0</v>
      </c>
      <c r="R615" s="22">
        <f t="shared" ref="R615:R627" si="384">G615-P615</f>
        <v>3109.995297419925</v>
      </c>
      <c r="S615" s="85">
        <f t="shared" ref="S615:S627" si="385">I615-Q615</f>
        <v>100427.96</v>
      </c>
      <c r="T615">
        <v>0</v>
      </c>
    </row>
    <row r="616" spans="2:20" ht="24" x14ac:dyDescent="0.25">
      <c r="B616" s="69" t="s">
        <v>39</v>
      </c>
      <c r="C616" s="18" t="s">
        <v>1166</v>
      </c>
      <c r="D616" s="19" t="s">
        <v>1466</v>
      </c>
      <c r="E616" s="20" t="s">
        <v>1168</v>
      </c>
      <c r="F616" s="21" t="s">
        <v>43</v>
      </c>
      <c r="G616" s="22">
        <v>1</v>
      </c>
      <c r="H616" s="22">
        <v>213.14400000000001</v>
      </c>
      <c r="I616" s="22">
        <f t="shared" si="378"/>
        <v>213.14</v>
      </c>
      <c r="J616" s="22"/>
      <c r="K616" s="22">
        <f t="shared" si="379"/>
        <v>0</v>
      </c>
      <c r="L616" s="22">
        <v>0</v>
      </c>
      <c r="M616" s="22">
        <f t="shared" si="380"/>
        <v>0</v>
      </c>
      <c r="N616" s="22">
        <v>0</v>
      </c>
      <c r="O616" s="22">
        <f t="shared" si="381"/>
        <v>0</v>
      </c>
      <c r="P616" s="22">
        <f t="shared" si="382"/>
        <v>0</v>
      </c>
      <c r="Q616" s="22">
        <f t="shared" si="383"/>
        <v>0</v>
      </c>
      <c r="R616" s="22">
        <f t="shared" si="384"/>
        <v>1</v>
      </c>
      <c r="S616" s="85">
        <f t="shared" si="385"/>
        <v>213.14</v>
      </c>
      <c r="T616">
        <v>0</v>
      </c>
    </row>
    <row r="617" spans="2:20" x14ac:dyDescent="0.25">
      <c r="B617" s="69" t="s">
        <v>39</v>
      </c>
      <c r="C617" s="18" t="s">
        <v>1467</v>
      </c>
      <c r="D617" s="19" t="s">
        <v>1468</v>
      </c>
      <c r="E617" s="44" t="s">
        <v>1469</v>
      </c>
      <c r="F617" s="45" t="s">
        <v>43</v>
      </c>
      <c r="G617" s="22">
        <v>327</v>
      </c>
      <c r="H617" s="22">
        <v>52.104000000000006</v>
      </c>
      <c r="I617" s="22">
        <f t="shared" si="378"/>
        <v>17038.009999999998</v>
      </c>
      <c r="J617" s="22"/>
      <c r="K617" s="22">
        <f t="shared" si="379"/>
        <v>0</v>
      </c>
      <c r="L617" s="22">
        <v>0</v>
      </c>
      <c r="M617" s="22">
        <f t="shared" si="380"/>
        <v>0</v>
      </c>
      <c r="N617" s="22">
        <v>0</v>
      </c>
      <c r="O617" s="22">
        <f t="shared" si="381"/>
        <v>0</v>
      </c>
      <c r="P617" s="22">
        <f t="shared" si="382"/>
        <v>0</v>
      </c>
      <c r="Q617" s="22">
        <f t="shared" si="383"/>
        <v>0</v>
      </c>
      <c r="R617" s="22">
        <f t="shared" si="384"/>
        <v>327</v>
      </c>
      <c r="S617" s="85">
        <f t="shared" si="385"/>
        <v>17038.009999999998</v>
      </c>
      <c r="T617">
        <v>0</v>
      </c>
    </row>
    <row r="618" spans="2:20" x14ac:dyDescent="0.25">
      <c r="B618" s="69" t="s">
        <v>39</v>
      </c>
      <c r="C618" s="18" t="s">
        <v>1316</v>
      </c>
      <c r="D618" s="19" t="s">
        <v>1470</v>
      </c>
      <c r="E618" s="20" t="s">
        <v>1318</v>
      </c>
      <c r="F618" s="21" t="s">
        <v>75</v>
      </c>
      <c r="G618" s="22">
        <v>2764.5791611040663</v>
      </c>
      <c r="H618" s="22">
        <v>11.760001832255792</v>
      </c>
      <c r="I618" s="22">
        <f t="shared" si="378"/>
        <v>32511.46</v>
      </c>
      <c r="J618" s="22"/>
      <c r="K618" s="22">
        <f t="shared" si="379"/>
        <v>0</v>
      </c>
      <c r="L618" s="22">
        <v>0</v>
      </c>
      <c r="M618" s="22">
        <f t="shared" si="380"/>
        <v>0</v>
      </c>
      <c r="N618" s="22">
        <v>0</v>
      </c>
      <c r="O618" s="22">
        <f t="shared" si="381"/>
        <v>0</v>
      </c>
      <c r="P618" s="22">
        <f t="shared" si="382"/>
        <v>0</v>
      </c>
      <c r="Q618" s="22">
        <f t="shared" si="383"/>
        <v>0</v>
      </c>
      <c r="R618" s="22">
        <f t="shared" si="384"/>
        <v>2764.5791611040663</v>
      </c>
      <c r="S618" s="85">
        <f t="shared" si="385"/>
        <v>32511.46</v>
      </c>
      <c r="T618">
        <v>0</v>
      </c>
    </row>
    <row r="619" spans="2:20" ht="24" x14ac:dyDescent="0.25">
      <c r="B619" s="69" t="s">
        <v>39</v>
      </c>
      <c r="C619" s="18" t="s">
        <v>1471</v>
      </c>
      <c r="D619" s="19" t="s">
        <v>1472</v>
      </c>
      <c r="E619" s="20" t="s">
        <v>1473</v>
      </c>
      <c r="F619" s="21" t="s">
        <v>43</v>
      </c>
      <c r="G619" s="22">
        <v>20</v>
      </c>
      <c r="H619" s="22">
        <v>310.74</v>
      </c>
      <c r="I619" s="22">
        <f t="shared" si="378"/>
        <v>6214.8</v>
      </c>
      <c r="J619" s="22"/>
      <c r="K619" s="22">
        <f t="shared" si="379"/>
        <v>0</v>
      </c>
      <c r="L619" s="22">
        <v>0</v>
      </c>
      <c r="M619" s="22">
        <f t="shared" si="380"/>
        <v>0</v>
      </c>
      <c r="N619" s="22">
        <v>0</v>
      </c>
      <c r="O619" s="22">
        <f t="shared" si="381"/>
        <v>0</v>
      </c>
      <c r="P619" s="22">
        <f t="shared" si="382"/>
        <v>0</v>
      </c>
      <c r="Q619" s="22">
        <f t="shared" si="383"/>
        <v>0</v>
      </c>
      <c r="R619" s="22">
        <f t="shared" si="384"/>
        <v>20</v>
      </c>
      <c r="S619" s="85">
        <f t="shared" si="385"/>
        <v>6214.8</v>
      </c>
      <c r="T619">
        <v>0</v>
      </c>
    </row>
    <row r="620" spans="2:20" ht="24" x14ac:dyDescent="0.25">
      <c r="B620" s="69" t="s">
        <v>39</v>
      </c>
      <c r="C620" s="18" t="s">
        <v>1474</v>
      </c>
      <c r="D620" s="19" t="s">
        <v>1475</v>
      </c>
      <c r="E620" s="20" t="s">
        <v>1476</v>
      </c>
      <c r="F620" s="21" t="s">
        <v>43</v>
      </c>
      <c r="G620" s="22">
        <v>287</v>
      </c>
      <c r="H620" s="22">
        <v>277.08000000000004</v>
      </c>
      <c r="I620" s="22">
        <f t="shared" si="378"/>
        <v>79521.960000000006</v>
      </c>
      <c r="J620" s="22"/>
      <c r="K620" s="22">
        <f t="shared" si="379"/>
        <v>0</v>
      </c>
      <c r="L620" s="22">
        <v>0</v>
      </c>
      <c r="M620" s="22">
        <f t="shared" si="380"/>
        <v>0</v>
      </c>
      <c r="N620" s="22">
        <v>0</v>
      </c>
      <c r="O620" s="22">
        <f t="shared" si="381"/>
        <v>0</v>
      </c>
      <c r="P620" s="22">
        <f t="shared" si="382"/>
        <v>0</v>
      </c>
      <c r="Q620" s="22">
        <f t="shared" si="383"/>
        <v>0</v>
      </c>
      <c r="R620" s="22">
        <f t="shared" si="384"/>
        <v>287</v>
      </c>
      <c r="S620" s="85">
        <f t="shared" si="385"/>
        <v>79521.960000000006</v>
      </c>
      <c r="T620">
        <v>0</v>
      </c>
    </row>
    <row r="621" spans="2:20" ht="36" x14ac:dyDescent="0.25">
      <c r="B621" s="69" t="s">
        <v>39</v>
      </c>
      <c r="C621" s="18" t="s">
        <v>1477</v>
      </c>
      <c r="D621" s="19" t="s">
        <v>1478</v>
      </c>
      <c r="E621" s="20" t="s">
        <v>1479</v>
      </c>
      <c r="F621" s="21" t="s">
        <v>43</v>
      </c>
      <c r="G621" s="22">
        <v>48</v>
      </c>
      <c r="H621" s="22">
        <v>428.47200000000004</v>
      </c>
      <c r="I621" s="22">
        <f t="shared" si="378"/>
        <v>20566.66</v>
      </c>
      <c r="J621" s="22"/>
      <c r="K621" s="22">
        <f t="shared" si="379"/>
        <v>0</v>
      </c>
      <c r="L621" s="22">
        <v>0</v>
      </c>
      <c r="M621" s="22">
        <f t="shared" si="380"/>
        <v>0</v>
      </c>
      <c r="N621" s="22">
        <v>0</v>
      </c>
      <c r="O621" s="22">
        <f t="shared" si="381"/>
        <v>0</v>
      </c>
      <c r="P621" s="22">
        <f t="shared" si="382"/>
        <v>0</v>
      </c>
      <c r="Q621" s="22">
        <f t="shared" si="383"/>
        <v>0</v>
      </c>
      <c r="R621" s="22">
        <f t="shared" si="384"/>
        <v>48</v>
      </c>
      <c r="S621" s="85">
        <f t="shared" si="385"/>
        <v>20566.66</v>
      </c>
      <c r="T621">
        <v>0</v>
      </c>
    </row>
    <row r="622" spans="2:20" ht="36" x14ac:dyDescent="0.25">
      <c r="B622" s="69" t="s">
        <v>39</v>
      </c>
      <c r="C622" s="18" t="s">
        <v>1480</v>
      </c>
      <c r="D622" s="19" t="s">
        <v>1481</v>
      </c>
      <c r="E622" s="20" t="s">
        <v>1482</v>
      </c>
      <c r="F622" s="21" t="s">
        <v>43</v>
      </c>
      <c r="G622" s="22">
        <v>20</v>
      </c>
      <c r="H622" s="22">
        <v>269.28000000000003</v>
      </c>
      <c r="I622" s="22">
        <f t="shared" si="378"/>
        <v>5385.6</v>
      </c>
      <c r="J622" s="22"/>
      <c r="K622" s="22">
        <f t="shared" si="379"/>
        <v>0</v>
      </c>
      <c r="L622" s="22">
        <v>0</v>
      </c>
      <c r="M622" s="22">
        <f t="shared" si="380"/>
        <v>0</v>
      </c>
      <c r="N622" s="22">
        <v>0</v>
      </c>
      <c r="O622" s="22">
        <f t="shared" si="381"/>
        <v>0</v>
      </c>
      <c r="P622" s="22">
        <f t="shared" si="382"/>
        <v>0</v>
      </c>
      <c r="Q622" s="22">
        <f t="shared" si="383"/>
        <v>0</v>
      </c>
      <c r="R622" s="22">
        <f t="shared" si="384"/>
        <v>20</v>
      </c>
      <c r="S622" s="85">
        <f t="shared" si="385"/>
        <v>5385.6</v>
      </c>
      <c r="T622">
        <v>0</v>
      </c>
    </row>
    <row r="623" spans="2:20" x14ac:dyDescent="0.25">
      <c r="B623" s="69" t="s">
        <v>39</v>
      </c>
      <c r="C623" s="18" t="s">
        <v>1483</v>
      </c>
      <c r="D623" s="19" t="s">
        <v>1484</v>
      </c>
      <c r="E623" s="20" t="s">
        <v>1485</v>
      </c>
      <c r="F623" s="21" t="s">
        <v>75</v>
      </c>
      <c r="G623" s="22">
        <v>546.90587752276087</v>
      </c>
      <c r="H623" s="22">
        <v>20.999993732051312</v>
      </c>
      <c r="I623" s="22">
        <f t="shared" si="378"/>
        <v>11485.02</v>
      </c>
      <c r="J623" s="22"/>
      <c r="K623" s="22">
        <f t="shared" si="379"/>
        <v>0</v>
      </c>
      <c r="L623" s="22">
        <v>546.90587752276087</v>
      </c>
      <c r="M623" s="22">
        <f t="shared" si="380"/>
        <v>11485.02</v>
      </c>
      <c r="N623" s="22"/>
      <c r="O623" s="22">
        <f t="shared" si="381"/>
        <v>0</v>
      </c>
      <c r="P623" s="22">
        <f t="shared" si="382"/>
        <v>546.90587752276087</v>
      </c>
      <c r="Q623" s="22">
        <f t="shared" si="383"/>
        <v>11485.02</v>
      </c>
      <c r="R623" s="22">
        <f t="shared" si="384"/>
        <v>0</v>
      </c>
      <c r="S623" s="85">
        <f t="shared" si="385"/>
        <v>0</v>
      </c>
      <c r="T623">
        <v>0</v>
      </c>
    </row>
    <row r="624" spans="2:20" ht="24" x14ac:dyDescent="0.25">
      <c r="B624" s="69" t="s">
        <v>39</v>
      </c>
      <c r="C624" s="18" t="s">
        <v>1486</v>
      </c>
      <c r="D624" s="19" t="s">
        <v>1487</v>
      </c>
      <c r="E624" s="20" t="s">
        <v>1488</v>
      </c>
      <c r="F624" s="21" t="s">
        <v>43</v>
      </c>
      <c r="G624" s="22">
        <v>729</v>
      </c>
      <c r="H624" s="22">
        <v>9.048</v>
      </c>
      <c r="I624" s="22">
        <f t="shared" si="378"/>
        <v>6595.99</v>
      </c>
      <c r="J624" s="22"/>
      <c r="K624" s="22">
        <f t="shared" si="379"/>
        <v>0</v>
      </c>
      <c r="L624" s="22">
        <v>0</v>
      </c>
      <c r="M624" s="22">
        <f t="shared" si="380"/>
        <v>0</v>
      </c>
      <c r="N624" s="22">
        <v>0</v>
      </c>
      <c r="O624" s="22">
        <f t="shared" si="381"/>
        <v>0</v>
      </c>
      <c r="P624" s="22">
        <f t="shared" si="382"/>
        <v>0</v>
      </c>
      <c r="Q624" s="22">
        <f t="shared" si="383"/>
        <v>0</v>
      </c>
      <c r="R624" s="22">
        <f t="shared" si="384"/>
        <v>729</v>
      </c>
      <c r="S624" s="85">
        <f t="shared" si="385"/>
        <v>6595.99</v>
      </c>
      <c r="T624">
        <v>0</v>
      </c>
    </row>
    <row r="625" spans="2:20" x14ac:dyDescent="0.25">
      <c r="B625" s="69" t="s">
        <v>39</v>
      </c>
      <c r="C625" s="18" t="s">
        <v>1326</v>
      </c>
      <c r="D625" s="19" t="s">
        <v>1489</v>
      </c>
      <c r="E625" s="44" t="s">
        <v>1328</v>
      </c>
      <c r="F625" s="45" t="s">
        <v>43</v>
      </c>
      <c r="G625" s="22">
        <v>456</v>
      </c>
      <c r="H625" s="22">
        <v>30.612000000000002</v>
      </c>
      <c r="I625" s="22">
        <f t="shared" si="378"/>
        <v>13959.07</v>
      </c>
      <c r="J625" s="22"/>
      <c r="K625" s="22">
        <f t="shared" si="379"/>
        <v>0</v>
      </c>
      <c r="L625" s="22">
        <v>0</v>
      </c>
      <c r="M625" s="22">
        <f t="shared" si="380"/>
        <v>0</v>
      </c>
      <c r="N625" s="22">
        <v>0</v>
      </c>
      <c r="O625" s="22">
        <f t="shared" si="381"/>
        <v>0</v>
      </c>
      <c r="P625" s="22">
        <f t="shared" si="382"/>
        <v>0</v>
      </c>
      <c r="Q625" s="22">
        <f t="shared" si="383"/>
        <v>0</v>
      </c>
      <c r="R625" s="22">
        <f t="shared" si="384"/>
        <v>456</v>
      </c>
      <c r="S625" s="85">
        <f t="shared" si="385"/>
        <v>13959.07</v>
      </c>
      <c r="T625">
        <v>0</v>
      </c>
    </row>
    <row r="626" spans="2:20" x14ac:dyDescent="0.25">
      <c r="B626" s="69" t="s">
        <v>39</v>
      </c>
      <c r="C626" s="18" t="s">
        <v>1185</v>
      </c>
      <c r="D626" s="19" t="s">
        <v>1490</v>
      </c>
      <c r="E626" s="20" t="s">
        <v>1187</v>
      </c>
      <c r="F626" s="21" t="s">
        <v>43</v>
      </c>
      <c r="G626" s="22">
        <v>1369</v>
      </c>
      <c r="H626" s="22">
        <v>8.604000000000001</v>
      </c>
      <c r="I626" s="22">
        <f t="shared" si="378"/>
        <v>11778.88</v>
      </c>
      <c r="J626" s="22"/>
      <c r="K626" s="22">
        <f t="shared" si="379"/>
        <v>0</v>
      </c>
      <c r="L626" s="22">
        <v>0</v>
      </c>
      <c r="M626" s="22">
        <f t="shared" si="380"/>
        <v>0</v>
      </c>
      <c r="N626" s="22">
        <v>0</v>
      </c>
      <c r="O626" s="22">
        <f t="shared" si="381"/>
        <v>0</v>
      </c>
      <c r="P626" s="22">
        <f t="shared" si="382"/>
        <v>0</v>
      </c>
      <c r="Q626" s="22">
        <f t="shared" si="383"/>
        <v>0</v>
      </c>
      <c r="R626" s="22">
        <f t="shared" si="384"/>
        <v>1369</v>
      </c>
      <c r="S626" s="85">
        <f t="shared" si="385"/>
        <v>11778.88</v>
      </c>
      <c r="T626">
        <v>0</v>
      </c>
    </row>
    <row r="627" spans="2:20" ht="24" x14ac:dyDescent="0.25">
      <c r="B627" s="69" t="s">
        <v>23</v>
      </c>
      <c r="C627" s="18" t="s">
        <v>1627</v>
      </c>
      <c r="D627" s="19" t="s">
        <v>1628</v>
      </c>
      <c r="E627" s="20" t="s">
        <v>1629</v>
      </c>
      <c r="F627" s="21" t="s">
        <v>43</v>
      </c>
      <c r="G627" s="22"/>
      <c r="H627" s="22">
        <v>358920.79</v>
      </c>
      <c r="I627" s="22">
        <f t="shared" si="378"/>
        <v>0</v>
      </c>
      <c r="J627" s="22"/>
      <c r="K627" s="22">
        <f t="shared" si="379"/>
        <v>0</v>
      </c>
      <c r="L627" s="22">
        <v>0</v>
      </c>
      <c r="M627" s="22">
        <f t="shared" si="380"/>
        <v>0</v>
      </c>
      <c r="N627" s="22"/>
      <c r="O627" s="22">
        <f t="shared" si="381"/>
        <v>0</v>
      </c>
      <c r="P627" s="22">
        <f t="shared" si="382"/>
        <v>0</v>
      </c>
      <c r="Q627" s="22">
        <f t="shared" si="383"/>
        <v>0</v>
      </c>
      <c r="R627" s="22">
        <f t="shared" si="384"/>
        <v>0</v>
      </c>
      <c r="S627" s="85">
        <f t="shared" si="385"/>
        <v>0</v>
      </c>
      <c r="T627">
        <v>0</v>
      </c>
    </row>
    <row r="628" spans="2:20" x14ac:dyDescent="0.25">
      <c r="B628" s="76"/>
      <c r="C628" s="52"/>
      <c r="D628" s="25" t="s">
        <v>1491</v>
      </c>
      <c r="E628" s="53" t="s">
        <v>1492</v>
      </c>
      <c r="F628" s="26"/>
      <c r="G628" s="46"/>
      <c r="H628" s="27"/>
      <c r="I628" s="27">
        <f>SUBTOTAL(9,I629:I654)</f>
        <v>527627.11999999988</v>
      </c>
      <c r="J628" s="27"/>
      <c r="K628" s="33">
        <f>SUBTOTAL(9,K629:K654)</f>
        <v>0</v>
      </c>
      <c r="L628" s="27">
        <v>0</v>
      </c>
      <c r="M628" s="33">
        <f>SUBTOTAL(9,M629:M654)</f>
        <v>96273.61</v>
      </c>
      <c r="N628" s="27">
        <v>0</v>
      </c>
      <c r="O628" s="33">
        <f>SUBTOTAL(9,O629:O654)</f>
        <v>41972.95</v>
      </c>
      <c r="P628" s="27"/>
      <c r="Q628" s="33">
        <f>SUBTOTAL(9,Q629:Q654)</f>
        <v>138246.56000000003</v>
      </c>
      <c r="R628" s="27"/>
      <c r="S628" s="87">
        <f>SUBTOTAL(9,S629:S654)</f>
        <v>389380.56</v>
      </c>
      <c r="T628">
        <v>0</v>
      </c>
    </row>
    <row r="629" spans="2:20" x14ac:dyDescent="0.25">
      <c r="B629" s="69" t="s">
        <v>39</v>
      </c>
      <c r="C629" s="18" t="s">
        <v>1281</v>
      </c>
      <c r="D629" s="19" t="s">
        <v>1493</v>
      </c>
      <c r="E629" s="44" t="s">
        <v>1283</v>
      </c>
      <c r="F629" s="45" t="s">
        <v>75</v>
      </c>
      <c r="G629" s="22">
        <v>316.79673204373375</v>
      </c>
      <c r="H629" s="22">
        <v>32.291999775388305</v>
      </c>
      <c r="I629" s="22">
        <f t="shared" ref="I629:I653" si="386">ROUND(G629*H629,2)</f>
        <v>10230</v>
      </c>
      <c r="J629" s="22"/>
      <c r="K629" s="22">
        <f t="shared" ref="K629:K654" si="387">ROUND($H629*J629,2)</f>
        <v>0</v>
      </c>
      <c r="L629" s="22">
        <v>104.04</v>
      </c>
      <c r="M629" s="22">
        <f t="shared" ref="M629:M654" si="388">ROUND($H629*L629,2)</f>
        <v>3359.66</v>
      </c>
      <c r="N629" s="22"/>
      <c r="O629" s="22">
        <f t="shared" ref="O629:O654" si="389">ROUND($H629*N629,2)</f>
        <v>0</v>
      </c>
      <c r="P629" s="22">
        <f t="shared" ref="P629:P654" si="390">J629+L629+N629</f>
        <v>104.04</v>
      </c>
      <c r="Q629" s="22">
        <f t="shared" ref="Q629:Q654" si="391">+M629+K629+O629</f>
        <v>3359.66</v>
      </c>
      <c r="R629" s="22">
        <f t="shared" ref="R629:R654" si="392">G629-P629</f>
        <v>212.75673204373373</v>
      </c>
      <c r="S629" s="85">
        <f t="shared" ref="S629:S654" si="393">I629-Q629</f>
        <v>6870.34</v>
      </c>
      <c r="T629">
        <v>0</v>
      </c>
    </row>
    <row r="630" spans="2:20" x14ac:dyDescent="0.25">
      <c r="B630" s="69" t="s">
        <v>39</v>
      </c>
      <c r="C630" s="18" t="s">
        <v>1494</v>
      </c>
      <c r="D630" s="19" t="s">
        <v>1495</v>
      </c>
      <c r="E630" s="44" t="s">
        <v>1496</v>
      </c>
      <c r="F630" s="45" t="s">
        <v>75</v>
      </c>
      <c r="G630" s="22">
        <v>36.913141755437337</v>
      </c>
      <c r="H630" s="22">
        <v>61.524104749644415</v>
      </c>
      <c r="I630" s="22">
        <f t="shared" si="386"/>
        <v>2271.0500000000002</v>
      </c>
      <c r="J630" s="22"/>
      <c r="K630" s="22">
        <f t="shared" si="387"/>
        <v>0</v>
      </c>
      <c r="L630" s="22">
        <v>0</v>
      </c>
      <c r="M630" s="22">
        <f t="shared" si="388"/>
        <v>0</v>
      </c>
      <c r="N630" s="22"/>
      <c r="O630" s="22">
        <f t="shared" si="389"/>
        <v>0</v>
      </c>
      <c r="P630" s="22">
        <f t="shared" si="390"/>
        <v>0</v>
      </c>
      <c r="Q630" s="22">
        <f t="shared" si="391"/>
        <v>0</v>
      </c>
      <c r="R630" s="22">
        <f t="shared" si="392"/>
        <v>36.913141755437337</v>
      </c>
      <c r="S630" s="85">
        <f t="shared" si="393"/>
        <v>2271.0500000000002</v>
      </c>
      <c r="T630">
        <v>0</v>
      </c>
    </row>
    <row r="631" spans="2:20" ht="24" x14ac:dyDescent="0.25">
      <c r="B631" s="69" t="s">
        <v>39</v>
      </c>
      <c r="C631" s="18" t="s">
        <v>1146</v>
      </c>
      <c r="D631" s="19" t="s">
        <v>1497</v>
      </c>
      <c r="E631" s="20" t="s">
        <v>1148</v>
      </c>
      <c r="F631" s="21" t="s">
        <v>75</v>
      </c>
      <c r="G631" s="22">
        <v>180.29864094156954</v>
      </c>
      <c r="H631" s="22">
        <v>85.896021839781611</v>
      </c>
      <c r="I631" s="22">
        <f t="shared" si="386"/>
        <v>15486.94</v>
      </c>
      <c r="J631" s="22"/>
      <c r="K631" s="22">
        <f t="shared" si="387"/>
        <v>0</v>
      </c>
      <c r="L631" s="22">
        <v>0</v>
      </c>
      <c r="M631" s="22">
        <f t="shared" si="388"/>
        <v>0</v>
      </c>
      <c r="N631" s="22"/>
      <c r="O631" s="22">
        <f t="shared" si="389"/>
        <v>0</v>
      </c>
      <c r="P631" s="22">
        <f t="shared" si="390"/>
        <v>0</v>
      </c>
      <c r="Q631" s="22">
        <f t="shared" si="391"/>
        <v>0</v>
      </c>
      <c r="R631" s="22">
        <f t="shared" si="392"/>
        <v>180.29864094156954</v>
      </c>
      <c r="S631" s="85">
        <f t="shared" si="393"/>
        <v>15486.94</v>
      </c>
      <c r="T631">
        <v>0</v>
      </c>
    </row>
    <row r="632" spans="2:20" x14ac:dyDescent="0.25">
      <c r="B632" s="69" t="s">
        <v>39</v>
      </c>
      <c r="C632" s="18" t="s">
        <v>1268</v>
      </c>
      <c r="D632" s="19" t="s">
        <v>1498</v>
      </c>
      <c r="E632" s="20" t="s">
        <v>1270</v>
      </c>
      <c r="F632" s="21" t="s">
        <v>75</v>
      </c>
      <c r="G632" s="22">
        <v>2542.2108372761304</v>
      </c>
      <c r="H632" s="22">
        <v>14.303998498787861</v>
      </c>
      <c r="I632" s="22">
        <f t="shared" si="386"/>
        <v>36363.78</v>
      </c>
      <c r="J632" s="22"/>
      <c r="K632" s="22">
        <f t="shared" si="387"/>
        <v>0</v>
      </c>
      <c r="L632" s="22">
        <v>818.04</v>
      </c>
      <c r="M632" s="22">
        <f t="shared" si="388"/>
        <v>11701.24</v>
      </c>
      <c r="N632" s="22"/>
      <c r="O632" s="22">
        <f t="shared" si="389"/>
        <v>0</v>
      </c>
      <c r="P632" s="22">
        <f t="shared" si="390"/>
        <v>818.04</v>
      </c>
      <c r="Q632" s="22">
        <f t="shared" si="391"/>
        <v>11701.24</v>
      </c>
      <c r="R632" s="22">
        <f t="shared" si="392"/>
        <v>1724.1708372761304</v>
      </c>
      <c r="S632" s="85">
        <f t="shared" si="393"/>
        <v>24662.54</v>
      </c>
      <c r="T632">
        <v>0</v>
      </c>
    </row>
    <row r="633" spans="2:20" x14ac:dyDescent="0.25">
      <c r="B633" s="69" t="s">
        <v>39</v>
      </c>
      <c r="C633" s="18" t="s">
        <v>1360</v>
      </c>
      <c r="D633" s="19" t="s">
        <v>1499</v>
      </c>
      <c r="E633" s="44" t="s">
        <v>1362</v>
      </c>
      <c r="F633" s="45" t="s">
        <v>75</v>
      </c>
      <c r="G633" s="22">
        <v>7.2119456376627813</v>
      </c>
      <c r="H633" s="22">
        <v>32.783940961127826</v>
      </c>
      <c r="I633" s="22">
        <f t="shared" si="386"/>
        <v>236.44</v>
      </c>
      <c r="J633" s="22"/>
      <c r="K633" s="22">
        <f t="shared" si="387"/>
        <v>0</v>
      </c>
      <c r="L633" s="22">
        <v>0</v>
      </c>
      <c r="M633" s="22">
        <f t="shared" si="388"/>
        <v>0</v>
      </c>
      <c r="N633" s="22"/>
      <c r="O633" s="22">
        <f t="shared" si="389"/>
        <v>0</v>
      </c>
      <c r="P633" s="22">
        <f t="shared" si="390"/>
        <v>0</v>
      </c>
      <c r="Q633" s="22">
        <f t="shared" si="391"/>
        <v>0</v>
      </c>
      <c r="R633" s="22">
        <f t="shared" si="392"/>
        <v>7.2119456376627813</v>
      </c>
      <c r="S633" s="85">
        <f t="shared" si="393"/>
        <v>236.44</v>
      </c>
      <c r="T633">
        <v>0</v>
      </c>
    </row>
    <row r="634" spans="2:20" x14ac:dyDescent="0.25">
      <c r="B634" s="69" t="s">
        <v>39</v>
      </c>
      <c r="C634" s="18" t="s">
        <v>1271</v>
      </c>
      <c r="D634" s="19" t="s">
        <v>1500</v>
      </c>
      <c r="E634" s="20" t="s">
        <v>1273</v>
      </c>
      <c r="F634" s="21" t="s">
        <v>43</v>
      </c>
      <c r="G634" s="22">
        <v>342</v>
      </c>
      <c r="H634" s="22">
        <v>2.9759999999999995</v>
      </c>
      <c r="I634" s="22">
        <f t="shared" si="386"/>
        <v>1017.79</v>
      </c>
      <c r="J634" s="22"/>
      <c r="K634" s="22">
        <f t="shared" si="387"/>
        <v>0</v>
      </c>
      <c r="L634" s="22">
        <v>100</v>
      </c>
      <c r="M634" s="22">
        <f t="shared" si="388"/>
        <v>297.60000000000002</v>
      </c>
      <c r="N634" s="22">
        <v>100</v>
      </c>
      <c r="O634" s="22">
        <f t="shared" si="389"/>
        <v>297.60000000000002</v>
      </c>
      <c r="P634" s="22">
        <f t="shared" si="390"/>
        <v>200</v>
      </c>
      <c r="Q634" s="22">
        <f t="shared" si="391"/>
        <v>595.20000000000005</v>
      </c>
      <c r="R634" s="22">
        <f t="shared" si="392"/>
        <v>142</v>
      </c>
      <c r="S634" s="85">
        <f t="shared" si="393"/>
        <v>422.58999999999992</v>
      </c>
      <c r="T634">
        <v>0</v>
      </c>
    </row>
    <row r="635" spans="2:20" x14ac:dyDescent="0.25">
      <c r="B635" s="69" t="s">
        <v>39</v>
      </c>
      <c r="C635" s="18" t="s">
        <v>1367</v>
      </c>
      <c r="D635" s="19" t="s">
        <v>1501</v>
      </c>
      <c r="E635" s="44" t="s">
        <v>1369</v>
      </c>
      <c r="F635" s="45" t="s">
        <v>43</v>
      </c>
      <c r="G635" s="22">
        <v>3</v>
      </c>
      <c r="H635" s="22">
        <v>4.5720000000000001</v>
      </c>
      <c r="I635" s="22">
        <f t="shared" si="386"/>
        <v>13.72</v>
      </c>
      <c r="J635" s="22"/>
      <c r="K635" s="22">
        <f t="shared" si="387"/>
        <v>0</v>
      </c>
      <c r="L635" s="22">
        <v>0</v>
      </c>
      <c r="M635" s="22">
        <f t="shared" si="388"/>
        <v>0</v>
      </c>
      <c r="N635" s="22"/>
      <c r="O635" s="22">
        <f t="shared" si="389"/>
        <v>0</v>
      </c>
      <c r="P635" s="22">
        <f t="shared" si="390"/>
        <v>0</v>
      </c>
      <c r="Q635" s="22">
        <f t="shared" si="391"/>
        <v>0</v>
      </c>
      <c r="R635" s="22">
        <f t="shared" si="392"/>
        <v>3</v>
      </c>
      <c r="S635" s="85">
        <f t="shared" si="393"/>
        <v>13.72</v>
      </c>
      <c r="T635">
        <v>0</v>
      </c>
    </row>
    <row r="636" spans="2:20" x14ac:dyDescent="0.25">
      <c r="B636" s="69" t="s">
        <v>39</v>
      </c>
      <c r="C636" s="18" t="s">
        <v>1374</v>
      </c>
      <c r="D636" s="19" t="s">
        <v>1502</v>
      </c>
      <c r="E636" s="20" t="s">
        <v>1276</v>
      </c>
      <c r="F636" s="21" t="s">
        <v>43</v>
      </c>
      <c r="G636" s="22">
        <v>12</v>
      </c>
      <c r="H636" s="22">
        <v>8.4719999999999995</v>
      </c>
      <c r="I636" s="22">
        <f t="shared" si="386"/>
        <v>101.66</v>
      </c>
      <c r="J636" s="22"/>
      <c r="K636" s="22">
        <f t="shared" si="387"/>
        <v>0</v>
      </c>
      <c r="L636" s="22">
        <v>12</v>
      </c>
      <c r="M636" s="22">
        <f t="shared" si="388"/>
        <v>101.66</v>
      </c>
      <c r="N636" s="22"/>
      <c r="O636" s="22">
        <f t="shared" si="389"/>
        <v>0</v>
      </c>
      <c r="P636" s="22">
        <f t="shared" si="390"/>
        <v>12</v>
      </c>
      <c r="Q636" s="22">
        <f t="shared" si="391"/>
        <v>101.66</v>
      </c>
      <c r="R636" s="22">
        <f t="shared" si="392"/>
        <v>0</v>
      </c>
      <c r="S636" s="85">
        <f t="shared" si="393"/>
        <v>0</v>
      </c>
      <c r="T636">
        <v>0</v>
      </c>
    </row>
    <row r="637" spans="2:20" x14ac:dyDescent="0.25">
      <c r="B637" s="69" t="s">
        <v>39</v>
      </c>
      <c r="C637" s="18" t="s">
        <v>1303</v>
      </c>
      <c r="D637" s="19" t="s">
        <v>1503</v>
      </c>
      <c r="E637" s="20" t="s">
        <v>1305</v>
      </c>
      <c r="F637" s="21" t="s">
        <v>43</v>
      </c>
      <c r="G637" s="22">
        <v>276</v>
      </c>
      <c r="H637" s="22">
        <v>10.62</v>
      </c>
      <c r="I637" s="22">
        <f t="shared" si="386"/>
        <v>2931.12</v>
      </c>
      <c r="J637" s="22"/>
      <c r="K637" s="22">
        <f t="shared" si="387"/>
        <v>0</v>
      </c>
      <c r="L637" s="22">
        <v>80</v>
      </c>
      <c r="M637" s="22">
        <f t="shared" si="388"/>
        <v>849.6</v>
      </c>
      <c r="N637" s="22">
        <v>20</v>
      </c>
      <c r="O637" s="22">
        <f t="shared" si="389"/>
        <v>212.4</v>
      </c>
      <c r="P637" s="22">
        <f t="shared" si="390"/>
        <v>100</v>
      </c>
      <c r="Q637" s="22">
        <f t="shared" si="391"/>
        <v>1062</v>
      </c>
      <c r="R637" s="22">
        <f t="shared" si="392"/>
        <v>176</v>
      </c>
      <c r="S637" s="85">
        <f t="shared" si="393"/>
        <v>1869.12</v>
      </c>
      <c r="T637">
        <v>0</v>
      </c>
    </row>
    <row r="638" spans="2:20" ht="36" x14ac:dyDescent="0.25">
      <c r="B638" s="69" t="s">
        <v>39</v>
      </c>
      <c r="C638" s="18" t="s">
        <v>1504</v>
      </c>
      <c r="D638" s="19" t="s">
        <v>1505</v>
      </c>
      <c r="E638" s="20" t="s">
        <v>1506</v>
      </c>
      <c r="F638" s="21" t="s">
        <v>43</v>
      </c>
      <c r="G638" s="22">
        <v>2</v>
      </c>
      <c r="H638" s="22">
        <v>69.288000000000011</v>
      </c>
      <c r="I638" s="22">
        <f t="shared" si="386"/>
        <v>138.58000000000001</v>
      </c>
      <c r="J638" s="22"/>
      <c r="K638" s="22">
        <f t="shared" si="387"/>
        <v>0</v>
      </c>
      <c r="L638" s="22">
        <v>0</v>
      </c>
      <c r="M638" s="22">
        <f t="shared" si="388"/>
        <v>0</v>
      </c>
      <c r="N638" s="22"/>
      <c r="O638" s="22">
        <f t="shared" si="389"/>
        <v>0</v>
      </c>
      <c r="P638" s="22">
        <f t="shared" si="390"/>
        <v>0</v>
      </c>
      <c r="Q638" s="22">
        <f t="shared" si="391"/>
        <v>0</v>
      </c>
      <c r="R638" s="22">
        <f t="shared" si="392"/>
        <v>2</v>
      </c>
      <c r="S638" s="85">
        <f t="shared" si="393"/>
        <v>138.58000000000001</v>
      </c>
      <c r="T638">
        <v>0</v>
      </c>
    </row>
    <row r="639" spans="2:20" x14ac:dyDescent="0.25">
      <c r="B639" s="69" t="s">
        <v>39</v>
      </c>
      <c r="C639" s="18" t="s">
        <v>1507</v>
      </c>
      <c r="D639" s="19" t="s">
        <v>1508</v>
      </c>
      <c r="E639" s="44" t="s">
        <v>1509</v>
      </c>
      <c r="F639" s="45" t="s">
        <v>43</v>
      </c>
      <c r="G639" s="22">
        <v>1051</v>
      </c>
      <c r="H639" s="22">
        <v>34.199999999999996</v>
      </c>
      <c r="I639" s="22">
        <f t="shared" si="386"/>
        <v>35944.199999999997</v>
      </c>
      <c r="J639" s="22"/>
      <c r="K639" s="22">
        <f t="shared" si="387"/>
        <v>0</v>
      </c>
      <c r="L639" s="22">
        <v>0</v>
      </c>
      <c r="M639" s="22">
        <f t="shared" si="388"/>
        <v>0</v>
      </c>
      <c r="N639" s="22">
        <v>266</v>
      </c>
      <c r="O639" s="22">
        <f t="shared" si="389"/>
        <v>9097.2000000000007</v>
      </c>
      <c r="P639" s="22">
        <f t="shared" si="390"/>
        <v>266</v>
      </c>
      <c r="Q639" s="22">
        <f t="shared" si="391"/>
        <v>9097.2000000000007</v>
      </c>
      <c r="R639" s="22">
        <f t="shared" si="392"/>
        <v>785</v>
      </c>
      <c r="S639" s="85">
        <f t="shared" si="393"/>
        <v>26846.999999999996</v>
      </c>
      <c r="T639">
        <v>0</v>
      </c>
    </row>
    <row r="640" spans="2:20" ht="36" x14ac:dyDescent="0.25">
      <c r="B640" s="69" t="s">
        <v>39</v>
      </c>
      <c r="C640" s="18" t="s">
        <v>1510</v>
      </c>
      <c r="D640" s="19" t="s">
        <v>1511</v>
      </c>
      <c r="E640" s="20" t="s">
        <v>1512</v>
      </c>
      <c r="F640" s="21" t="s">
        <v>43</v>
      </c>
      <c r="G640" s="22">
        <v>53</v>
      </c>
      <c r="H640" s="22">
        <v>132.95999999999998</v>
      </c>
      <c r="I640" s="22">
        <f t="shared" si="386"/>
        <v>7046.88</v>
      </c>
      <c r="J640" s="22"/>
      <c r="K640" s="22">
        <f t="shared" si="387"/>
        <v>0</v>
      </c>
      <c r="L640" s="22">
        <v>0</v>
      </c>
      <c r="M640" s="22">
        <f t="shared" si="388"/>
        <v>0</v>
      </c>
      <c r="N640" s="22"/>
      <c r="O640" s="22">
        <f t="shared" si="389"/>
        <v>0</v>
      </c>
      <c r="P640" s="22">
        <f t="shared" si="390"/>
        <v>0</v>
      </c>
      <c r="Q640" s="22">
        <f t="shared" si="391"/>
        <v>0</v>
      </c>
      <c r="R640" s="22">
        <f t="shared" si="392"/>
        <v>53</v>
      </c>
      <c r="S640" s="85">
        <f t="shared" si="393"/>
        <v>7046.88</v>
      </c>
      <c r="T640">
        <v>0</v>
      </c>
    </row>
    <row r="641" spans="2:20" x14ac:dyDescent="0.25">
      <c r="B641" s="69" t="s">
        <v>39</v>
      </c>
      <c r="C641" s="18" t="s">
        <v>1326</v>
      </c>
      <c r="D641" s="19" t="s">
        <v>1513</v>
      </c>
      <c r="E641" s="20" t="s">
        <v>1328</v>
      </c>
      <c r="F641" s="21" t="s">
        <v>43</v>
      </c>
      <c r="G641" s="22">
        <v>72</v>
      </c>
      <c r="H641" s="22">
        <v>30.612000000000005</v>
      </c>
      <c r="I641" s="22">
        <f t="shared" si="386"/>
        <v>2204.06</v>
      </c>
      <c r="J641" s="22"/>
      <c r="K641" s="22">
        <f t="shared" si="387"/>
        <v>0</v>
      </c>
      <c r="L641" s="22">
        <v>50</v>
      </c>
      <c r="M641" s="22">
        <f t="shared" si="388"/>
        <v>1530.6</v>
      </c>
      <c r="N641" s="22"/>
      <c r="O641" s="22">
        <f t="shared" si="389"/>
        <v>0</v>
      </c>
      <c r="P641" s="22">
        <f t="shared" si="390"/>
        <v>50</v>
      </c>
      <c r="Q641" s="22">
        <f t="shared" si="391"/>
        <v>1530.6</v>
      </c>
      <c r="R641" s="22">
        <f t="shared" si="392"/>
        <v>22</v>
      </c>
      <c r="S641" s="85">
        <f t="shared" si="393"/>
        <v>673.46</v>
      </c>
      <c r="T641">
        <v>0</v>
      </c>
    </row>
    <row r="642" spans="2:20" x14ac:dyDescent="0.25">
      <c r="B642" s="69" t="s">
        <v>39</v>
      </c>
      <c r="C642" s="18" t="s">
        <v>1514</v>
      </c>
      <c r="D642" s="19" t="s">
        <v>1515</v>
      </c>
      <c r="E642" s="20" t="s">
        <v>1516</v>
      </c>
      <c r="F642" s="21" t="s">
        <v>43</v>
      </c>
      <c r="G642" s="22">
        <v>12</v>
      </c>
      <c r="H642" s="22">
        <v>68.411999999999992</v>
      </c>
      <c r="I642" s="22">
        <f t="shared" si="386"/>
        <v>820.94</v>
      </c>
      <c r="J642" s="22"/>
      <c r="K642" s="22">
        <f t="shared" si="387"/>
        <v>0</v>
      </c>
      <c r="L642" s="22">
        <v>0</v>
      </c>
      <c r="M642" s="22">
        <f t="shared" si="388"/>
        <v>0</v>
      </c>
      <c r="N642" s="22"/>
      <c r="O642" s="22">
        <f t="shared" si="389"/>
        <v>0</v>
      </c>
      <c r="P642" s="22">
        <f t="shared" si="390"/>
        <v>0</v>
      </c>
      <c r="Q642" s="22">
        <f t="shared" si="391"/>
        <v>0</v>
      </c>
      <c r="R642" s="22">
        <f t="shared" si="392"/>
        <v>12</v>
      </c>
      <c r="S642" s="85">
        <f t="shared" si="393"/>
        <v>820.94</v>
      </c>
      <c r="T642">
        <v>0</v>
      </c>
    </row>
    <row r="643" spans="2:20" x14ac:dyDescent="0.25">
      <c r="B643" s="69" t="s">
        <v>39</v>
      </c>
      <c r="C643" s="18" t="s">
        <v>1517</v>
      </c>
      <c r="D643" s="19" t="s">
        <v>1518</v>
      </c>
      <c r="E643" s="20" t="s">
        <v>1519</v>
      </c>
      <c r="F643" s="21" t="s">
        <v>43</v>
      </c>
      <c r="G643" s="22">
        <v>76</v>
      </c>
      <c r="H643" s="22">
        <v>93.168000000000006</v>
      </c>
      <c r="I643" s="22">
        <f t="shared" si="386"/>
        <v>7080.77</v>
      </c>
      <c r="J643" s="22"/>
      <c r="K643" s="22">
        <f t="shared" si="387"/>
        <v>0</v>
      </c>
      <c r="L643" s="22">
        <v>0</v>
      </c>
      <c r="M643" s="22">
        <f t="shared" si="388"/>
        <v>0</v>
      </c>
      <c r="N643" s="22"/>
      <c r="O643" s="22">
        <f t="shared" si="389"/>
        <v>0</v>
      </c>
      <c r="P643" s="22">
        <f t="shared" si="390"/>
        <v>0</v>
      </c>
      <c r="Q643" s="22">
        <f t="shared" si="391"/>
        <v>0</v>
      </c>
      <c r="R643" s="22">
        <f t="shared" si="392"/>
        <v>76</v>
      </c>
      <c r="S643" s="85">
        <f t="shared" si="393"/>
        <v>7080.77</v>
      </c>
      <c r="T643">
        <v>0</v>
      </c>
    </row>
    <row r="644" spans="2:20" ht="24" x14ac:dyDescent="0.25">
      <c r="B644" s="69" t="s">
        <v>39</v>
      </c>
      <c r="C644" s="18" t="s">
        <v>1520</v>
      </c>
      <c r="D644" s="19" t="s">
        <v>1521</v>
      </c>
      <c r="E644" s="20" t="s">
        <v>1522</v>
      </c>
      <c r="F644" s="21" t="s">
        <v>43</v>
      </c>
      <c r="G644" s="22">
        <v>17</v>
      </c>
      <c r="H644" s="22">
        <v>185.28</v>
      </c>
      <c r="I644" s="22">
        <f t="shared" si="386"/>
        <v>3149.76</v>
      </c>
      <c r="J644" s="22"/>
      <c r="K644" s="22">
        <f t="shared" si="387"/>
        <v>0</v>
      </c>
      <c r="L644" s="22">
        <v>0</v>
      </c>
      <c r="M644" s="22">
        <f t="shared" si="388"/>
        <v>0</v>
      </c>
      <c r="N644" s="22">
        <v>2</v>
      </c>
      <c r="O644" s="22">
        <f t="shared" si="389"/>
        <v>370.56</v>
      </c>
      <c r="P644" s="22">
        <f t="shared" si="390"/>
        <v>2</v>
      </c>
      <c r="Q644" s="22">
        <f t="shared" si="391"/>
        <v>370.56</v>
      </c>
      <c r="R644" s="22">
        <f t="shared" si="392"/>
        <v>15</v>
      </c>
      <c r="S644" s="85">
        <f t="shared" si="393"/>
        <v>2779.2000000000003</v>
      </c>
      <c r="T644">
        <v>0</v>
      </c>
    </row>
    <row r="645" spans="2:20" ht="24" x14ac:dyDescent="0.25">
      <c r="B645" s="69" t="s">
        <v>39</v>
      </c>
      <c r="C645" s="18" t="s">
        <v>1523</v>
      </c>
      <c r="D645" s="19" t="s">
        <v>1524</v>
      </c>
      <c r="E645" s="20" t="s">
        <v>1525</v>
      </c>
      <c r="F645" s="21" t="s">
        <v>75</v>
      </c>
      <c r="G645" s="22">
        <v>724.19954111530433</v>
      </c>
      <c r="H645" s="22">
        <v>96.336001390660968</v>
      </c>
      <c r="I645" s="22">
        <f t="shared" si="386"/>
        <v>69766.490000000005</v>
      </c>
      <c r="J645" s="22"/>
      <c r="K645" s="22">
        <f t="shared" si="387"/>
        <v>0</v>
      </c>
      <c r="L645" s="22">
        <v>265.2</v>
      </c>
      <c r="M645" s="22">
        <f t="shared" si="388"/>
        <v>25548.31</v>
      </c>
      <c r="N645" s="22">
        <v>265.2</v>
      </c>
      <c r="O645" s="22">
        <f t="shared" si="389"/>
        <v>25548.31</v>
      </c>
      <c r="P645" s="22">
        <f t="shared" si="390"/>
        <v>530.4</v>
      </c>
      <c r="Q645" s="22">
        <f t="shared" si="391"/>
        <v>51096.62</v>
      </c>
      <c r="R645" s="22">
        <f t="shared" si="392"/>
        <v>193.79954111530435</v>
      </c>
      <c r="S645" s="85">
        <f t="shared" si="393"/>
        <v>18669.870000000003</v>
      </c>
      <c r="T645">
        <v>0</v>
      </c>
    </row>
    <row r="646" spans="2:20" ht="24" x14ac:dyDescent="0.25">
      <c r="B646" s="69" t="s">
        <v>39</v>
      </c>
      <c r="C646" s="18" t="s">
        <v>1169</v>
      </c>
      <c r="D646" s="19" t="s">
        <v>1526</v>
      </c>
      <c r="E646" s="20" t="s">
        <v>1171</v>
      </c>
      <c r="F646" s="21" t="s">
        <v>75</v>
      </c>
      <c r="G646" s="22">
        <v>474.78642114613314</v>
      </c>
      <c r="H646" s="22">
        <v>112.95601055846832</v>
      </c>
      <c r="I646" s="22">
        <f t="shared" si="386"/>
        <v>53629.98</v>
      </c>
      <c r="J646" s="22"/>
      <c r="K646" s="22">
        <f t="shared" si="387"/>
        <v>0</v>
      </c>
      <c r="L646" s="22">
        <v>104.04</v>
      </c>
      <c r="M646" s="22">
        <f t="shared" si="388"/>
        <v>11751.94</v>
      </c>
      <c r="N646" s="22"/>
      <c r="O646" s="22">
        <f t="shared" si="389"/>
        <v>0</v>
      </c>
      <c r="P646" s="22">
        <f t="shared" si="390"/>
        <v>104.04</v>
      </c>
      <c r="Q646" s="22">
        <f t="shared" si="391"/>
        <v>11751.94</v>
      </c>
      <c r="R646" s="22">
        <f t="shared" si="392"/>
        <v>370.74642114613312</v>
      </c>
      <c r="S646" s="85">
        <f t="shared" si="393"/>
        <v>41878.04</v>
      </c>
      <c r="T646">
        <v>0</v>
      </c>
    </row>
    <row r="647" spans="2:20" ht="24" x14ac:dyDescent="0.25">
      <c r="B647" s="69" t="s">
        <v>39</v>
      </c>
      <c r="C647" s="18" t="s">
        <v>1179</v>
      </c>
      <c r="D647" s="19" t="s">
        <v>1527</v>
      </c>
      <c r="E647" s="20" t="s">
        <v>1181</v>
      </c>
      <c r="F647" s="21" t="s">
        <v>75</v>
      </c>
      <c r="G647" s="22">
        <v>448.94361594450811</v>
      </c>
      <c r="H647" s="22">
        <v>177.8639926352578</v>
      </c>
      <c r="I647" s="22">
        <f t="shared" si="386"/>
        <v>79850.899999999994</v>
      </c>
      <c r="J647" s="22"/>
      <c r="K647" s="22">
        <f t="shared" si="387"/>
        <v>0</v>
      </c>
      <c r="L647" s="22">
        <v>0</v>
      </c>
      <c r="M647" s="22">
        <f t="shared" si="388"/>
        <v>0</v>
      </c>
      <c r="N647" s="22"/>
      <c r="O647" s="22">
        <f t="shared" si="389"/>
        <v>0</v>
      </c>
      <c r="P647" s="22">
        <f t="shared" si="390"/>
        <v>0</v>
      </c>
      <c r="Q647" s="22">
        <f t="shared" si="391"/>
        <v>0</v>
      </c>
      <c r="R647" s="22">
        <f t="shared" si="392"/>
        <v>448.94361594450811</v>
      </c>
      <c r="S647" s="85">
        <f t="shared" si="393"/>
        <v>79850.899999999994</v>
      </c>
      <c r="T647">
        <v>0</v>
      </c>
    </row>
    <row r="648" spans="2:20" ht="24" x14ac:dyDescent="0.25">
      <c r="B648" s="69" t="s">
        <v>39</v>
      </c>
      <c r="C648" s="18" t="s">
        <v>1528</v>
      </c>
      <c r="D648" s="19" t="s">
        <v>1529</v>
      </c>
      <c r="E648" s="20" t="s">
        <v>1530</v>
      </c>
      <c r="F648" s="21" t="s">
        <v>75</v>
      </c>
      <c r="G648" s="22">
        <v>724.19954111530433</v>
      </c>
      <c r="H648" s="22">
        <v>94.547996943701762</v>
      </c>
      <c r="I648" s="22">
        <f t="shared" si="386"/>
        <v>68471.62</v>
      </c>
      <c r="J648" s="22"/>
      <c r="K648" s="22">
        <f t="shared" si="387"/>
        <v>0</v>
      </c>
      <c r="L648" s="22">
        <v>260</v>
      </c>
      <c r="M648" s="22">
        <f t="shared" si="388"/>
        <v>24582.48</v>
      </c>
      <c r="N648" s="22"/>
      <c r="O648" s="22">
        <f t="shared" si="389"/>
        <v>0</v>
      </c>
      <c r="P648" s="22">
        <f t="shared" si="390"/>
        <v>260</v>
      </c>
      <c r="Q648" s="22">
        <f t="shared" si="391"/>
        <v>24582.48</v>
      </c>
      <c r="R648" s="22">
        <f t="shared" si="392"/>
        <v>464.19954111530433</v>
      </c>
      <c r="S648" s="85">
        <f t="shared" si="393"/>
        <v>43889.14</v>
      </c>
      <c r="T648">
        <v>0</v>
      </c>
    </row>
    <row r="649" spans="2:20" ht="24" x14ac:dyDescent="0.25">
      <c r="B649" s="69" t="s">
        <v>39</v>
      </c>
      <c r="C649" s="18" t="s">
        <v>1531</v>
      </c>
      <c r="D649" s="19" t="s">
        <v>1532</v>
      </c>
      <c r="E649" s="20" t="s">
        <v>1533</v>
      </c>
      <c r="F649" s="21" t="s">
        <v>75</v>
      </c>
      <c r="G649" s="22">
        <v>444.73664765587159</v>
      </c>
      <c r="H649" s="22">
        <v>126.44399847955181</v>
      </c>
      <c r="I649" s="22">
        <f t="shared" si="386"/>
        <v>56234.28</v>
      </c>
      <c r="J649" s="22"/>
      <c r="K649" s="22">
        <f t="shared" si="387"/>
        <v>0</v>
      </c>
      <c r="L649" s="22">
        <v>100</v>
      </c>
      <c r="M649" s="22">
        <f t="shared" si="388"/>
        <v>12644.4</v>
      </c>
      <c r="N649" s="22"/>
      <c r="O649" s="22">
        <f t="shared" si="389"/>
        <v>0</v>
      </c>
      <c r="P649" s="22">
        <f t="shared" si="390"/>
        <v>100</v>
      </c>
      <c r="Q649" s="22">
        <f t="shared" si="391"/>
        <v>12644.4</v>
      </c>
      <c r="R649" s="22">
        <f t="shared" si="392"/>
        <v>344.73664765587159</v>
      </c>
      <c r="S649" s="85">
        <f t="shared" si="393"/>
        <v>43589.88</v>
      </c>
      <c r="T649">
        <v>0</v>
      </c>
    </row>
    <row r="650" spans="2:20" ht="24" x14ac:dyDescent="0.25">
      <c r="B650" s="69" t="s">
        <v>39</v>
      </c>
      <c r="C650" s="18" t="s">
        <v>1534</v>
      </c>
      <c r="D650" s="19" t="s">
        <v>1535</v>
      </c>
      <c r="E650" s="20" t="s">
        <v>1294</v>
      </c>
      <c r="F650" s="21" t="s">
        <v>75</v>
      </c>
      <c r="G650" s="22">
        <v>418.89384245424657</v>
      </c>
      <c r="H650" s="22">
        <v>161.171994327833</v>
      </c>
      <c r="I650" s="22">
        <f t="shared" si="386"/>
        <v>67513.960000000006</v>
      </c>
      <c r="J650" s="22"/>
      <c r="K650" s="22">
        <f t="shared" si="387"/>
        <v>0</v>
      </c>
      <c r="L650" s="22">
        <v>0</v>
      </c>
      <c r="M650" s="22">
        <f t="shared" si="388"/>
        <v>0</v>
      </c>
      <c r="N650" s="22">
        <v>40</v>
      </c>
      <c r="O650" s="22">
        <f t="shared" si="389"/>
        <v>6446.88</v>
      </c>
      <c r="P650" s="22">
        <f t="shared" si="390"/>
        <v>40</v>
      </c>
      <c r="Q650" s="22">
        <f t="shared" si="391"/>
        <v>6446.88</v>
      </c>
      <c r="R650" s="22">
        <f t="shared" si="392"/>
        <v>378.89384245424657</v>
      </c>
      <c r="S650" s="85">
        <f t="shared" si="393"/>
        <v>61067.080000000009</v>
      </c>
      <c r="T650">
        <v>0</v>
      </c>
    </row>
    <row r="651" spans="2:20" ht="24" x14ac:dyDescent="0.25">
      <c r="B651" s="72" t="s">
        <v>134</v>
      </c>
      <c r="C651" s="18" t="s">
        <v>1536</v>
      </c>
      <c r="D651" s="19" t="s">
        <v>1537</v>
      </c>
      <c r="E651" s="20" t="s">
        <v>1538</v>
      </c>
      <c r="F651" s="21" t="s">
        <v>595</v>
      </c>
      <c r="G651" s="22">
        <v>313</v>
      </c>
      <c r="H651" s="22">
        <v>6.6000000000000005</v>
      </c>
      <c r="I651" s="22">
        <f t="shared" si="386"/>
        <v>2065.8000000000002</v>
      </c>
      <c r="J651" s="22"/>
      <c r="K651" s="22">
        <f t="shared" si="387"/>
        <v>0</v>
      </c>
      <c r="L651" s="22">
        <v>0</v>
      </c>
      <c r="M651" s="22">
        <f t="shared" si="388"/>
        <v>0</v>
      </c>
      <c r="N651" s="22"/>
      <c r="O651" s="22">
        <f t="shared" si="389"/>
        <v>0</v>
      </c>
      <c r="P651" s="22">
        <f t="shared" si="390"/>
        <v>0</v>
      </c>
      <c r="Q651" s="22">
        <f t="shared" si="391"/>
        <v>0</v>
      </c>
      <c r="R651" s="22">
        <f t="shared" si="392"/>
        <v>313</v>
      </c>
      <c r="S651" s="85">
        <f t="shared" si="393"/>
        <v>2065.8000000000002</v>
      </c>
      <c r="T651">
        <v>0</v>
      </c>
    </row>
    <row r="652" spans="2:20" x14ac:dyDescent="0.25">
      <c r="B652" s="69" t="s">
        <v>39</v>
      </c>
      <c r="C652" s="18" t="s">
        <v>875</v>
      </c>
      <c r="D652" s="19" t="s">
        <v>1539</v>
      </c>
      <c r="E652" s="20" t="s">
        <v>877</v>
      </c>
      <c r="F652" s="21" t="s">
        <v>43</v>
      </c>
      <c r="G652" s="22">
        <v>171</v>
      </c>
      <c r="H652" s="22">
        <v>13.176</v>
      </c>
      <c r="I652" s="22">
        <f t="shared" si="386"/>
        <v>2253.1</v>
      </c>
      <c r="J652" s="22"/>
      <c r="K652" s="22">
        <f t="shared" si="387"/>
        <v>0</v>
      </c>
      <c r="L652" s="22">
        <v>100</v>
      </c>
      <c r="M652" s="22">
        <f t="shared" si="388"/>
        <v>1317.6</v>
      </c>
      <c r="N652" s="22"/>
      <c r="O652" s="22">
        <f t="shared" si="389"/>
        <v>0</v>
      </c>
      <c r="P652" s="22">
        <f t="shared" si="390"/>
        <v>100</v>
      </c>
      <c r="Q652" s="22">
        <f t="shared" si="391"/>
        <v>1317.6</v>
      </c>
      <c r="R652" s="22">
        <f t="shared" si="392"/>
        <v>71</v>
      </c>
      <c r="S652" s="85">
        <f t="shared" si="393"/>
        <v>935.5</v>
      </c>
      <c r="T652">
        <v>0</v>
      </c>
    </row>
    <row r="653" spans="2:20" x14ac:dyDescent="0.25">
      <c r="B653" s="69" t="s">
        <v>39</v>
      </c>
      <c r="C653" s="18" t="s">
        <v>1185</v>
      </c>
      <c r="D653" s="19" t="s">
        <v>1540</v>
      </c>
      <c r="E653" s="20" t="s">
        <v>1187</v>
      </c>
      <c r="F653" s="21" t="s">
        <v>43</v>
      </c>
      <c r="G653" s="22">
        <v>168</v>
      </c>
      <c r="H653" s="22">
        <v>8.6039999999999992</v>
      </c>
      <c r="I653" s="22">
        <f t="shared" si="386"/>
        <v>1445.47</v>
      </c>
      <c r="J653" s="22"/>
      <c r="K653" s="22">
        <f t="shared" si="387"/>
        <v>0</v>
      </c>
      <c r="L653" s="22">
        <v>150</v>
      </c>
      <c r="M653" s="22">
        <f t="shared" si="388"/>
        <v>1290.5999999999999</v>
      </c>
      <c r="N653" s="22"/>
      <c r="O653" s="22">
        <f t="shared" si="389"/>
        <v>0</v>
      </c>
      <c r="P653" s="22">
        <f t="shared" si="390"/>
        <v>150</v>
      </c>
      <c r="Q653" s="22">
        <f t="shared" si="391"/>
        <v>1290.5999999999999</v>
      </c>
      <c r="R653" s="22">
        <f t="shared" si="392"/>
        <v>18</v>
      </c>
      <c r="S653" s="85">
        <f t="shared" si="393"/>
        <v>154.87000000000012</v>
      </c>
      <c r="T653">
        <v>0</v>
      </c>
    </row>
    <row r="654" spans="2:20" x14ac:dyDescent="0.25">
      <c r="B654" s="69" t="s">
        <v>39</v>
      </c>
      <c r="C654" s="18" t="s">
        <v>869</v>
      </c>
      <c r="D654" s="19" t="s">
        <v>1541</v>
      </c>
      <c r="E654" s="20" t="s">
        <v>871</v>
      </c>
      <c r="F654" s="21" t="s">
        <v>43</v>
      </c>
      <c r="G654" s="22">
        <v>136</v>
      </c>
      <c r="H654" s="22">
        <v>9.984</v>
      </c>
      <c r="I654" s="22">
        <f>ROUND(G654*H654,2)+0.01</f>
        <v>1357.83</v>
      </c>
      <c r="J654" s="22"/>
      <c r="K654" s="22">
        <f t="shared" si="387"/>
        <v>0</v>
      </c>
      <c r="L654" s="22">
        <v>130</v>
      </c>
      <c r="M654" s="22">
        <f t="shared" si="388"/>
        <v>1297.92</v>
      </c>
      <c r="N654" s="22"/>
      <c r="O654" s="22">
        <f t="shared" si="389"/>
        <v>0</v>
      </c>
      <c r="P654" s="22">
        <f t="shared" si="390"/>
        <v>130</v>
      </c>
      <c r="Q654" s="22">
        <f t="shared" si="391"/>
        <v>1297.92</v>
      </c>
      <c r="R654" s="22">
        <f t="shared" si="392"/>
        <v>6</v>
      </c>
      <c r="S654" s="85">
        <f t="shared" si="393"/>
        <v>59.909999999999854</v>
      </c>
      <c r="T654">
        <v>0</v>
      </c>
    </row>
    <row r="655" spans="2:20" x14ac:dyDescent="0.25">
      <c r="B655" s="76"/>
      <c r="C655" s="52"/>
      <c r="D655" s="25" t="s">
        <v>1630</v>
      </c>
      <c r="E655" s="53" t="s">
        <v>1492</v>
      </c>
      <c r="F655" s="26"/>
      <c r="G655" s="46"/>
      <c r="H655" s="27"/>
      <c r="I655" s="27">
        <f>SUBTOTAL(9,I656:I660)</f>
        <v>0</v>
      </c>
      <c r="J655" s="27"/>
      <c r="K655" s="27">
        <f>SUBTOTAL(9,K656:K660)</f>
        <v>0</v>
      </c>
      <c r="L655" s="27">
        <v>0</v>
      </c>
      <c r="M655" s="27">
        <f>SUBTOTAL(9,M656:M660)</f>
        <v>0</v>
      </c>
      <c r="N655" s="27">
        <v>0</v>
      </c>
      <c r="O655" s="27">
        <f>SUBTOTAL(9,O656:O660)</f>
        <v>0</v>
      </c>
      <c r="P655" s="27"/>
      <c r="Q655" s="27">
        <f>SUBTOTAL(9,Q656:Q660)</f>
        <v>0</v>
      </c>
      <c r="R655" s="27"/>
      <c r="S655" s="27">
        <f>SUBTOTAL(9,S656:S660)</f>
        <v>0</v>
      </c>
      <c r="T655">
        <v>0</v>
      </c>
    </row>
    <row r="656" spans="2:20" x14ac:dyDescent="0.25">
      <c r="B656" s="69" t="s">
        <v>39</v>
      </c>
      <c r="C656" s="18" t="s">
        <v>1631</v>
      </c>
      <c r="D656" s="19" t="s">
        <v>1632</v>
      </c>
      <c r="E656" s="44" t="s">
        <v>1633</v>
      </c>
      <c r="F656" s="45" t="s">
        <v>43</v>
      </c>
      <c r="G656" s="22"/>
      <c r="H656" s="22">
        <v>643.866218</v>
      </c>
      <c r="I656" s="22">
        <f t="shared" ref="I656:I660" si="394">ROUND(G656*H656,2)</f>
        <v>0</v>
      </c>
      <c r="J656" s="22"/>
      <c r="K656" s="22">
        <f t="shared" ref="K656:K660" si="395">ROUND($H656*J656,2)</f>
        <v>0</v>
      </c>
      <c r="L656" s="22"/>
      <c r="M656" s="22">
        <f t="shared" ref="M656:M660" si="396">ROUND($H656*L656,2)</f>
        <v>0</v>
      </c>
      <c r="N656" s="22"/>
      <c r="O656" s="22">
        <f t="shared" ref="O656:O660" si="397">ROUND($H656*N656,2)</f>
        <v>0</v>
      </c>
      <c r="P656" s="22">
        <f t="shared" ref="P656:P660" si="398">J656+L656+N656</f>
        <v>0</v>
      </c>
      <c r="Q656" s="22">
        <f t="shared" ref="Q656:Q660" si="399">+M656+K656+O656</f>
        <v>0</v>
      </c>
      <c r="R656" s="22">
        <f t="shared" ref="R656:R660" si="400">G656-P656</f>
        <v>0</v>
      </c>
      <c r="S656" s="85">
        <f t="shared" ref="S656:S660" si="401">I656-Q656</f>
        <v>0</v>
      </c>
      <c r="T656">
        <v>0</v>
      </c>
    </row>
    <row r="657" spans="2:20" x14ac:dyDescent="0.25">
      <c r="B657" s="69" t="s">
        <v>39</v>
      </c>
      <c r="C657" s="18" t="s">
        <v>1634</v>
      </c>
      <c r="D657" s="19" t="s">
        <v>1635</v>
      </c>
      <c r="E657" s="44" t="s">
        <v>1636</v>
      </c>
      <c r="F657" s="45" t="s">
        <v>43</v>
      </c>
      <c r="G657" s="22"/>
      <c r="H657" s="22">
        <v>637.440744</v>
      </c>
      <c r="I657" s="22">
        <f t="shared" si="394"/>
        <v>0</v>
      </c>
      <c r="J657" s="22"/>
      <c r="K657" s="22">
        <f t="shared" si="395"/>
        <v>0</v>
      </c>
      <c r="L657" s="22"/>
      <c r="M657" s="22">
        <f t="shared" si="396"/>
        <v>0</v>
      </c>
      <c r="N657" s="22"/>
      <c r="O657" s="22">
        <f t="shared" si="397"/>
        <v>0</v>
      </c>
      <c r="P657" s="22">
        <f t="shared" si="398"/>
        <v>0</v>
      </c>
      <c r="Q657" s="22">
        <f t="shared" si="399"/>
        <v>0</v>
      </c>
      <c r="R657" s="22">
        <f t="shared" si="400"/>
        <v>0</v>
      </c>
      <c r="S657" s="85">
        <f t="shared" si="401"/>
        <v>0</v>
      </c>
    </row>
    <row r="658" spans="2:20" x14ac:dyDescent="0.25">
      <c r="B658" s="69" t="s">
        <v>39</v>
      </c>
      <c r="C658" s="18" t="s">
        <v>1637</v>
      </c>
      <c r="D658" s="19" t="s">
        <v>1638</v>
      </c>
      <c r="E658" s="44" t="s">
        <v>1639</v>
      </c>
      <c r="F658" s="45" t="s">
        <v>43</v>
      </c>
      <c r="G658" s="22"/>
      <c r="H658" s="22">
        <v>260.30095</v>
      </c>
      <c r="I658" s="22">
        <f t="shared" si="394"/>
        <v>0</v>
      </c>
      <c r="J658" s="22"/>
      <c r="K658" s="22">
        <f t="shared" si="395"/>
        <v>0</v>
      </c>
      <c r="L658" s="22"/>
      <c r="M658" s="22">
        <f t="shared" si="396"/>
        <v>0</v>
      </c>
      <c r="N658" s="22"/>
      <c r="O658" s="22">
        <f t="shared" si="397"/>
        <v>0</v>
      </c>
      <c r="P658" s="22">
        <f t="shared" si="398"/>
        <v>0</v>
      </c>
      <c r="Q658" s="22">
        <f t="shared" si="399"/>
        <v>0</v>
      </c>
      <c r="R658" s="22">
        <f t="shared" si="400"/>
        <v>0</v>
      </c>
      <c r="S658" s="85">
        <f t="shared" si="401"/>
        <v>0</v>
      </c>
    </row>
    <row r="659" spans="2:20" x14ac:dyDescent="0.25">
      <c r="B659" s="69" t="s">
        <v>39</v>
      </c>
      <c r="C659" s="18" t="s">
        <v>1640</v>
      </c>
      <c r="D659" s="19" t="s">
        <v>1641</v>
      </c>
      <c r="E659" s="44" t="s">
        <v>1642</v>
      </c>
      <c r="F659" s="45" t="s">
        <v>43</v>
      </c>
      <c r="G659" s="22"/>
      <c r="H659" s="22">
        <v>132.658638</v>
      </c>
      <c r="I659" s="22">
        <f t="shared" si="394"/>
        <v>0</v>
      </c>
      <c r="J659" s="22"/>
      <c r="K659" s="22">
        <f t="shared" si="395"/>
        <v>0</v>
      </c>
      <c r="L659" s="22"/>
      <c r="M659" s="22">
        <f t="shared" si="396"/>
        <v>0</v>
      </c>
      <c r="N659" s="22"/>
      <c r="O659" s="22">
        <f t="shared" si="397"/>
        <v>0</v>
      </c>
      <c r="P659" s="22">
        <f t="shared" si="398"/>
        <v>0</v>
      </c>
      <c r="Q659" s="22">
        <f t="shared" si="399"/>
        <v>0</v>
      </c>
      <c r="R659" s="22">
        <f t="shared" si="400"/>
        <v>0</v>
      </c>
      <c r="S659" s="85">
        <f t="shared" si="401"/>
        <v>0</v>
      </c>
    </row>
    <row r="660" spans="2:20" x14ac:dyDescent="0.25">
      <c r="B660" s="69" t="s">
        <v>39</v>
      </c>
      <c r="C660" s="18">
        <v>4394</v>
      </c>
      <c r="D660" s="19" t="s">
        <v>1643</v>
      </c>
      <c r="E660" s="44" t="s">
        <v>1644</v>
      </c>
      <c r="F660" s="45" t="s">
        <v>43</v>
      </c>
      <c r="G660" s="22"/>
      <c r="H660" s="22">
        <v>318.22054599999996</v>
      </c>
      <c r="I660" s="22">
        <f t="shared" si="394"/>
        <v>0</v>
      </c>
      <c r="J660" s="22"/>
      <c r="K660" s="22">
        <f t="shared" si="395"/>
        <v>0</v>
      </c>
      <c r="L660" s="22"/>
      <c r="M660" s="22">
        <f t="shared" si="396"/>
        <v>0</v>
      </c>
      <c r="N660" s="22"/>
      <c r="O660" s="22">
        <f t="shared" si="397"/>
        <v>0</v>
      </c>
      <c r="P660" s="22">
        <f t="shared" si="398"/>
        <v>0</v>
      </c>
      <c r="Q660" s="22">
        <f t="shared" si="399"/>
        <v>0</v>
      </c>
      <c r="R660" s="22">
        <f t="shared" si="400"/>
        <v>0</v>
      </c>
      <c r="S660" s="85">
        <f t="shared" si="401"/>
        <v>0</v>
      </c>
    </row>
    <row r="661" spans="2:20" x14ac:dyDescent="0.25">
      <c r="B661" s="73"/>
      <c r="C661" s="38"/>
      <c r="D661" s="39" t="s">
        <v>1542</v>
      </c>
      <c r="E661" s="41" t="s">
        <v>1543</v>
      </c>
      <c r="F661" s="42"/>
      <c r="G661" s="16"/>
      <c r="H661" s="16"/>
      <c r="I661" s="16">
        <f>SUBTOTAL(9,I662)</f>
        <v>86724</v>
      </c>
      <c r="J661" s="17"/>
      <c r="K661" s="16"/>
      <c r="L661" s="17">
        <v>0</v>
      </c>
      <c r="M661" s="16"/>
      <c r="N661" s="17">
        <v>0</v>
      </c>
      <c r="O661" s="16"/>
      <c r="P661" s="16"/>
      <c r="Q661" s="16"/>
      <c r="R661" s="16"/>
      <c r="S661" s="84"/>
      <c r="T661">
        <v>0</v>
      </c>
    </row>
    <row r="662" spans="2:20" ht="15.75" thickBot="1" x14ac:dyDescent="0.3">
      <c r="B662" s="77" t="s">
        <v>39</v>
      </c>
      <c r="C662" s="78" t="s">
        <v>1544</v>
      </c>
      <c r="D662" s="79" t="s">
        <v>1545</v>
      </c>
      <c r="E662" s="80" t="s">
        <v>1546</v>
      </c>
      <c r="F662" s="81" t="s">
        <v>47</v>
      </c>
      <c r="G662" s="82">
        <v>5500</v>
      </c>
      <c r="H662" s="83">
        <v>15.768000000000001</v>
      </c>
      <c r="I662" s="83">
        <f>ROUND(G662*H662,2)</f>
        <v>86724</v>
      </c>
      <c r="J662" s="83"/>
      <c r="K662" s="83">
        <f>ROUND($H662*J662,2)</f>
        <v>0</v>
      </c>
      <c r="L662" s="83">
        <v>0</v>
      </c>
      <c r="M662" s="83">
        <f>ROUND($H662*L662,2)</f>
        <v>0</v>
      </c>
      <c r="N662" s="83">
        <v>0</v>
      </c>
      <c r="O662" s="83">
        <f>ROUND($H662*N662,2)</f>
        <v>0</v>
      </c>
      <c r="P662" s="22">
        <f>J662+L662+N662</f>
        <v>0</v>
      </c>
      <c r="Q662" s="22">
        <f>+M662+K662+O662</f>
        <v>0</v>
      </c>
      <c r="R662" s="22">
        <f>G662-P662</f>
        <v>5500</v>
      </c>
      <c r="S662" s="85">
        <f>I662-Q662</f>
        <v>86724</v>
      </c>
      <c r="T662">
        <v>0</v>
      </c>
    </row>
    <row r="663" spans="2:20" x14ac:dyDescent="0.25">
      <c r="D663" s="64"/>
      <c r="E663" s="64"/>
      <c r="F663" s="65"/>
      <c r="G663" s="54"/>
      <c r="H663" s="54"/>
      <c r="I663" s="54"/>
      <c r="J663" s="54"/>
      <c r="K663" s="54"/>
      <c r="L663" s="54"/>
      <c r="M663" s="54"/>
      <c r="N663" s="133"/>
      <c r="O663" s="54"/>
      <c r="P663" s="54"/>
      <c r="Q663" s="54"/>
      <c r="R663" s="54"/>
      <c r="S663" s="54"/>
    </row>
    <row r="665" spans="2:20" x14ac:dyDescent="0.25">
      <c r="E665" s="56"/>
    </row>
    <row r="669" spans="2:20" x14ac:dyDescent="0.25">
      <c r="E669" s="57"/>
      <c r="F669" s="58"/>
    </row>
    <row r="670" spans="2:20" x14ac:dyDescent="0.25">
      <c r="E670" s="57"/>
      <c r="F670" s="58"/>
    </row>
    <row r="671" spans="2:20" x14ac:dyDescent="0.25">
      <c r="D671" s="59"/>
      <c r="E671" s="60"/>
      <c r="F671" s="58"/>
    </row>
    <row r="672" spans="2:20" x14ac:dyDescent="0.25">
      <c r="D672" s="59"/>
      <c r="E672" s="61"/>
      <c r="F672" s="58"/>
    </row>
    <row r="673" spans="4:6" x14ac:dyDescent="0.25">
      <c r="D673" s="59"/>
      <c r="E673" s="61"/>
      <c r="F673" s="58"/>
    </row>
    <row r="674" spans="4:6" x14ac:dyDescent="0.25">
      <c r="D674" s="59"/>
      <c r="E674" s="61"/>
      <c r="F674" s="58"/>
    </row>
    <row r="675" spans="4:6" x14ac:dyDescent="0.25">
      <c r="D675" s="59"/>
      <c r="E675" s="61"/>
      <c r="F675" s="58"/>
    </row>
    <row r="676" spans="4:6" x14ac:dyDescent="0.25">
      <c r="D676" s="59"/>
      <c r="E676" s="61"/>
      <c r="F676" s="58"/>
    </row>
    <row r="677" spans="4:6" x14ac:dyDescent="0.25">
      <c r="D677" s="59"/>
      <c r="E677" s="61"/>
      <c r="F677" s="58"/>
    </row>
    <row r="678" spans="4:6" x14ac:dyDescent="0.25">
      <c r="D678" s="59"/>
      <c r="E678" s="61"/>
      <c r="F678" s="58"/>
    </row>
    <row r="679" spans="4:6" x14ac:dyDescent="0.25">
      <c r="D679" s="62"/>
      <c r="E679" s="60"/>
      <c r="F679" s="58"/>
    </row>
    <row r="680" spans="4:6" x14ac:dyDescent="0.25">
      <c r="D680" s="62"/>
      <c r="E680" s="63"/>
      <c r="F680" s="58"/>
    </row>
    <row r="681" spans="4:6" x14ac:dyDescent="0.25">
      <c r="D681" s="62"/>
      <c r="E681" s="61"/>
      <c r="F681" s="58"/>
    </row>
    <row r="682" spans="4:6" x14ac:dyDescent="0.25">
      <c r="D682" s="62"/>
      <c r="E682" s="63"/>
      <c r="F682" s="58"/>
    </row>
    <row r="683" spans="4:6" x14ac:dyDescent="0.25">
      <c r="D683" s="62"/>
      <c r="E683" s="61"/>
      <c r="F683" s="58"/>
    </row>
    <row r="684" spans="4:6" x14ac:dyDescent="0.25">
      <c r="D684" s="62"/>
      <c r="E684" s="61"/>
      <c r="F684" s="58"/>
    </row>
    <row r="685" spans="4:6" x14ac:dyDescent="0.25">
      <c r="D685" s="62"/>
      <c r="E685" s="61"/>
      <c r="F685" s="58"/>
    </row>
    <row r="686" spans="4:6" x14ac:dyDescent="0.25">
      <c r="D686" s="62"/>
      <c r="E686" s="61"/>
      <c r="F686" s="58"/>
    </row>
    <row r="687" spans="4:6" x14ac:dyDescent="0.25">
      <c r="D687" s="62"/>
      <c r="E687" s="63"/>
      <c r="F687" s="58"/>
    </row>
    <row r="688" spans="4:6" x14ac:dyDescent="0.25">
      <c r="D688" s="62"/>
      <c r="E688" s="61"/>
      <c r="F688" s="58"/>
    </row>
    <row r="689" spans="4:7" x14ac:dyDescent="0.25">
      <c r="D689" s="62"/>
      <c r="E689" s="61"/>
      <c r="F689" s="58"/>
    </row>
    <row r="690" spans="4:7" x14ac:dyDescent="0.25">
      <c r="D690" s="62"/>
      <c r="E690" s="61"/>
      <c r="F690" s="58"/>
      <c r="G690" s="8">
        <v>0</v>
      </c>
    </row>
    <row r="691" spans="4:7" x14ac:dyDescent="0.25">
      <c r="D691" s="62"/>
      <c r="E691" s="61"/>
      <c r="F691" s="58"/>
    </row>
    <row r="692" spans="4:7" x14ac:dyDescent="0.25">
      <c r="D692" s="62"/>
      <c r="E692" s="61"/>
      <c r="F692" s="58"/>
    </row>
    <row r="693" spans="4:7" x14ac:dyDescent="0.25">
      <c r="D693" s="62"/>
      <c r="E693" s="61"/>
      <c r="F693" s="58"/>
    </row>
    <row r="694" spans="4:7" x14ac:dyDescent="0.25">
      <c r="D694" s="62"/>
      <c r="E694" s="61"/>
      <c r="F694" s="58"/>
    </row>
    <row r="695" spans="4:7" x14ac:dyDescent="0.25">
      <c r="D695" s="62"/>
      <c r="E695" s="61"/>
      <c r="F695" s="58"/>
    </row>
    <row r="696" spans="4:7" x14ac:dyDescent="0.25">
      <c r="D696" s="62"/>
      <c r="E696" s="61"/>
      <c r="F696" s="58"/>
    </row>
    <row r="697" spans="4:7" x14ac:dyDescent="0.25">
      <c r="D697" s="62"/>
      <c r="E697" s="61"/>
      <c r="F697" s="58"/>
    </row>
    <row r="698" spans="4:7" x14ac:dyDescent="0.25">
      <c r="D698" s="62"/>
      <c r="E698" s="61"/>
      <c r="F698" s="58"/>
    </row>
    <row r="699" spans="4:7" x14ac:dyDescent="0.25">
      <c r="D699" s="62"/>
      <c r="E699" s="61"/>
      <c r="F699" s="58"/>
    </row>
    <row r="700" spans="4:7" x14ac:dyDescent="0.25">
      <c r="D700" s="62"/>
      <c r="E700" s="61"/>
      <c r="F700" s="58"/>
    </row>
    <row r="701" spans="4:7" x14ac:dyDescent="0.25">
      <c r="D701" s="62"/>
      <c r="E701" s="61"/>
      <c r="F701" s="58"/>
    </row>
    <row r="702" spans="4:7" x14ac:dyDescent="0.25">
      <c r="D702" s="62"/>
      <c r="E702" s="61"/>
      <c r="F702" s="58"/>
    </row>
    <row r="703" spans="4:7" x14ac:dyDescent="0.25">
      <c r="D703" s="62"/>
      <c r="E703" s="61"/>
      <c r="F703" s="58"/>
    </row>
    <row r="704" spans="4:7" x14ac:dyDescent="0.25">
      <c r="D704" s="62"/>
      <c r="E704" s="61"/>
      <c r="F704" s="58"/>
    </row>
    <row r="705" spans="4:6" x14ac:dyDescent="0.25">
      <c r="D705" s="62"/>
      <c r="E705" s="63"/>
      <c r="F705" s="58"/>
    </row>
    <row r="706" spans="4:6" x14ac:dyDescent="0.25">
      <c r="D706" s="62"/>
      <c r="E706" s="61"/>
      <c r="F706" s="58"/>
    </row>
    <row r="707" spans="4:6" x14ac:dyDescent="0.25">
      <c r="D707" s="62"/>
      <c r="E707" s="61"/>
      <c r="F707" s="58"/>
    </row>
    <row r="708" spans="4:6" x14ac:dyDescent="0.25">
      <c r="D708" s="62"/>
      <c r="E708" s="61"/>
      <c r="F708" s="58"/>
    </row>
    <row r="709" spans="4:6" x14ac:dyDescent="0.25">
      <c r="D709" s="62"/>
      <c r="E709" s="63"/>
      <c r="F709" s="58"/>
    </row>
    <row r="710" spans="4:6" x14ac:dyDescent="0.25">
      <c r="D710" s="62"/>
      <c r="E710" s="61"/>
      <c r="F710" s="58"/>
    </row>
    <row r="711" spans="4:6" x14ac:dyDescent="0.25">
      <c r="D711" s="62"/>
      <c r="E711" s="63"/>
      <c r="F711" s="58"/>
    </row>
    <row r="712" spans="4:6" x14ac:dyDescent="0.25">
      <c r="D712" s="62"/>
      <c r="E712" s="61"/>
      <c r="F712" s="58"/>
    </row>
    <row r="713" spans="4:6" x14ac:dyDescent="0.25">
      <c r="D713" s="62"/>
      <c r="E713" s="61"/>
      <c r="F713" s="58"/>
    </row>
    <row r="714" spans="4:6" x14ac:dyDescent="0.25">
      <c r="E714" s="57"/>
      <c r="F714" s="58"/>
    </row>
    <row r="715" spans="4:6" x14ac:dyDescent="0.25">
      <c r="E715" s="57"/>
      <c r="F715" s="58"/>
    </row>
  </sheetData>
  <autoFilter ref="B11:S662" xr:uid="{00000000-0009-0000-0000-000008000000}"/>
  <mergeCells count="7">
    <mergeCell ref="R7:S7"/>
    <mergeCell ref="G9:H9"/>
    <mergeCell ref="E3:I3"/>
    <mergeCell ref="J3:Q6"/>
    <mergeCell ref="E4:I4"/>
    <mergeCell ref="E5:I6"/>
    <mergeCell ref="E7:I7"/>
  </mergeCells>
  <printOptions horizontalCentered="1"/>
  <pageMargins left="0.51181102362204722" right="0.51181102362204722" top="0.31496062992125984" bottom="0.78740157480314965" header="0.31496062992125984" footer="0.31496062992125984"/>
  <pageSetup paperSize="9" scale="58" fitToHeight="0" orientation="landscape" r:id="rId1"/>
  <headerFooter>
    <oddFooter>&amp;LLUMALI ENGENHARIA LTDA.CRISTIANO QUEIROZ DE GUSMÃOCREA Nº 7293-D/PB&amp;CPag. &amp;P/&amp;N&amp;RASSEMBLÉIA LEGISLATIVA DO  ESTADO DO CEARÁCOMISSÃO DE FISCALIZAÇÃO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c62015-419e-409b-850f-42ff1d430c98">
      <Terms xmlns="http://schemas.microsoft.com/office/infopath/2007/PartnerControls"/>
    </lcf76f155ced4ddcb4097134ff3c332f>
    <TaxCatchAll xmlns="984c8077-80c4-4df7-b088-0466ae66867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AE7C55C54ECF45B59F189087E00E3F" ma:contentTypeVersion="15" ma:contentTypeDescription="Create a new document." ma:contentTypeScope="" ma:versionID="db1204cef15ff9d628ce91d550e159b1">
  <xsd:schema xmlns:xsd="http://www.w3.org/2001/XMLSchema" xmlns:xs="http://www.w3.org/2001/XMLSchema" xmlns:p="http://schemas.microsoft.com/office/2006/metadata/properties" xmlns:ns2="984c8077-80c4-4df7-b088-0466ae66867a" xmlns:ns3="54c62015-419e-409b-850f-42ff1d430c98" targetNamespace="http://schemas.microsoft.com/office/2006/metadata/properties" ma:root="true" ma:fieldsID="72b2e553c184d2c201a4838d31576e4f" ns2:_="" ns3:_="">
    <xsd:import namespace="984c8077-80c4-4df7-b088-0466ae66867a"/>
    <xsd:import namespace="54c62015-419e-409b-850f-42ff1d430c9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c8077-80c4-4df7-b088-0466ae6686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0c6c56e-2df1-4e54-accc-8e0bd4246d68}" ma:internalName="TaxCatchAll" ma:showField="CatchAllData" ma:web="984c8077-80c4-4df7-b088-0466ae6686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62015-419e-409b-850f-42ff1d430c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ebdff4-38f7-4e71-a389-edce2dff8e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43F84D-DF6B-4B9F-900E-B41426DE17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E7C42A-BD7A-4BE8-800F-0D1386BBEAF1}">
  <ds:schemaRefs>
    <ds:schemaRef ds:uri="http://schemas.microsoft.com/office/2006/metadata/properties"/>
    <ds:schemaRef ds:uri="http://schemas.microsoft.com/office/infopath/2007/PartnerControls"/>
    <ds:schemaRef ds:uri="54c62015-419e-409b-850f-42ff1d430c98"/>
    <ds:schemaRef ds:uri="984c8077-80c4-4df7-b088-0466ae66867a"/>
  </ds:schemaRefs>
</ds:datastoreItem>
</file>

<file path=customXml/itemProps3.xml><?xml version="1.0" encoding="utf-8"?>
<ds:datastoreItem xmlns:ds="http://schemas.openxmlformats.org/officeDocument/2006/customXml" ds:itemID="{0B82EFFE-C985-4740-9E28-88BEC5C39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c8077-80c4-4df7-b088-0466ae66867a"/>
    <ds:schemaRef ds:uri="54c62015-419e-409b-850f-42ff1d430c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6</vt:i4>
      </vt:variant>
    </vt:vector>
  </HeadingPairs>
  <TitlesOfParts>
    <vt:vector size="11" baseType="lpstr">
      <vt:lpstr>PLANILHA FINAL-REFORMA PLENÁRIO</vt:lpstr>
      <vt:lpstr>Planilha1</vt:lpstr>
      <vt:lpstr>LEGENDA</vt:lpstr>
      <vt:lpstr>Aditivo Final Supressão</vt:lpstr>
      <vt:lpstr>ajustar aditivo</vt:lpstr>
      <vt:lpstr>'Aditivo Final Supressão'!Área_de_Impressão</vt:lpstr>
      <vt:lpstr>'ajustar aditivo'!Área_de_Impressão</vt:lpstr>
      <vt:lpstr>'PLANILHA FINAL-REFORMA PLENÁRIO'!Área_de_Impressão</vt:lpstr>
      <vt:lpstr>'Aditivo Final Supressão'!Títulos_de_Impressão</vt:lpstr>
      <vt:lpstr>'ajustar aditivo'!Títulos_de_Impressão</vt:lpstr>
      <vt:lpstr>'PLANILHA FINAL-REFORMA PLENÁRIO'!Títulos_de_Impressão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 Souza</dc:creator>
  <cp:lastModifiedBy>Departamento de Administração</cp:lastModifiedBy>
  <cp:revision/>
  <dcterms:created xsi:type="dcterms:W3CDTF">2024-03-07T12:39:36Z</dcterms:created>
  <dcterms:modified xsi:type="dcterms:W3CDTF">2025-03-17T13:57:43Z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0x010100AEAE7C55C54ECF45B59F189087E00E3F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2025-03-17T13:56:16Z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6e01e9b3-1e82-4c76-b363-1245cf70a42f</vt:lpwstr>
  </property>
  <property fmtid="{D5CDD505-2E9C-101B-9397-08002B2CF9AE}" pid="9" name="MSIP_Label_defa4170-0d19-0005-0004-bc88714345d2_ActionId">
    <vt:lpwstr>3544c162-a0be-4f20-887e-cc0010c7f5a5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