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 defaultThemeVersion="166925"/>
  <xr:revisionPtr revIDLastSave="0" documentId="8_{A2C247F8-01A1-4BF3-B9E4-638FE4082A27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" i="1" l="1"/>
  <c r="F210" i="1"/>
  <c r="D209" i="1"/>
  <c r="F208" i="1"/>
  <c r="D207" i="1"/>
  <c r="F206" i="1"/>
  <c r="D205" i="1"/>
  <c r="F204" i="1"/>
  <c r="F203" i="1"/>
  <c r="F202" i="1"/>
  <c r="F201" i="1"/>
  <c r="F200" i="1"/>
  <c r="F199" i="1"/>
  <c r="F198" i="1"/>
  <c r="F197" i="1"/>
  <c r="D196" i="1"/>
  <c r="F195" i="1"/>
  <c r="F194" i="1"/>
  <c r="F193" i="1"/>
  <c r="F192" i="1"/>
  <c r="D191" i="1"/>
  <c r="F190" i="1"/>
  <c r="F189" i="1"/>
  <c r="F188" i="1"/>
  <c r="D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D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D154" i="1"/>
  <c r="D153" i="1"/>
  <c r="F152" i="1"/>
  <c r="F151" i="1"/>
  <c r="F150" i="1"/>
  <c r="F149" i="1"/>
  <c r="D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D111" i="1"/>
  <c r="F110" i="1"/>
  <c r="D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D73" i="1"/>
  <c r="F72" i="1"/>
  <c r="D71" i="1"/>
  <c r="F70" i="1"/>
  <c r="F69" i="1"/>
  <c r="F68" i="1"/>
  <c r="F67" i="1"/>
  <c r="F66" i="1"/>
  <c r="F65" i="1"/>
  <c r="D64" i="1"/>
  <c r="F63" i="1"/>
  <c r="F62" i="1"/>
  <c r="F61" i="1"/>
  <c r="F60" i="1"/>
  <c r="F59" i="1"/>
  <c r="D58" i="1"/>
  <c r="F57" i="1"/>
  <c r="F56" i="1"/>
  <c r="F55" i="1"/>
  <c r="F54" i="1"/>
  <c r="F53" i="1"/>
  <c r="F52" i="1"/>
  <c r="F51" i="1"/>
  <c r="F50" i="1"/>
  <c r="F49" i="1"/>
  <c r="D48" i="1"/>
  <c r="D47" i="1"/>
  <c r="F46" i="1"/>
  <c r="F45" i="1"/>
  <c r="F44" i="1"/>
  <c r="F43" i="1"/>
  <c r="F42" i="1"/>
  <c r="F41" i="1"/>
  <c r="F40" i="1"/>
  <c r="F39" i="1"/>
  <c r="F38" i="1"/>
  <c r="F37" i="1"/>
  <c r="D36" i="1"/>
  <c r="F35" i="1"/>
  <c r="F34" i="1"/>
  <c r="F33" i="1"/>
  <c r="F32" i="1"/>
  <c r="D31" i="1"/>
  <c r="D30" i="1"/>
  <c r="F29" i="1"/>
  <c r="F28" i="1"/>
  <c r="F27" i="1"/>
  <c r="F26" i="1"/>
  <c r="F25" i="1"/>
  <c r="F24" i="1"/>
  <c r="F23" i="1"/>
  <c r="F22" i="1"/>
  <c r="F21" i="1"/>
  <c r="F20" i="1"/>
  <c r="D19" i="1"/>
  <c r="F18" i="1"/>
  <c r="F17" i="1"/>
  <c r="F16" i="1"/>
  <c r="D15" i="1"/>
  <c r="F14" i="1"/>
  <c r="D13" i="1"/>
  <c r="F11" i="1"/>
</calcChain>
</file>

<file path=xl/sharedStrings.xml><?xml version="1.0" encoding="utf-8"?>
<sst xmlns="http://schemas.openxmlformats.org/spreadsheetml/2006/main" count="578" uniqueCount="398">
  <si>
    <t>BOLETIM DE MEDIÇÃO - GLOBAL</t>
  </si>
  <si>
    <r>
      <rPr>
        <b/>
        <sz val="7"/>
        <rFont val="Arial MT"/>
      </rPr>
      <t>OBJETO:</t>
    </r>
    <r>
      <rPr>
        <sz val="7"/>
        <rFont val="Arial MT"/>
        <family val="2"/>
      </rPr>
      <t>CONTRATAÇÃO SEMI-INTEGRADA DE EMPRESA PARA PRESTAÇÃO DE SERVIÇOS TÉCNICOS ESPECIALIZADOS DE ENGENHARIA, COMPREENDENDO A ELABORAÇÃO DO PROJETO EXECUTIVO E EXECUÇÃO DAS OBRAS DE REFORMA E MODERNIZAÇÃO DO PRÉDIO PRINCIPAL E URBANIZAÇÃO/PAISAGISMO DAS ÁREAS EXTERNAS DA ALECE, INCLUINDO SERVIÇOS DE DEMOLIÇÕES, ADEQUAÇÕES, INSTALAÇÕES PREDIAIS, PAISAGISMO, DRENAGEM E MOBILIÁRIO URBANO, CONFORME PROJETOS E PLANILHAS ORÇAMENTÁRIAS</t>
    </r>
  </si>
  <si>
    <t>Contrato: 08/2026 ; Data Contrato: 05/02/2026 Vigência Contrato: 09/02/2027</t>
  </si>
  <si>
    <r>
      <rPr>
        <b/>
        <sz val="7"/>
        <rFont val="Arial MT"/>
      </rPr>
      <t>Localização:</t>
    </r>
    <r>
      <rPr>
        <sz val="7"/>
        <rFont val="Arial MT"/>
        <family val="2"/>
      </rPr>
      <t xml:space="preserve"> Avenida Desembargador Moreira, n.º 2807, Dionísio Torres, Fortaleza-CE</t>
    </r>
  </si>
  <si>
    <r>
      <rPr>
        <b/>
        <sz val="7"/>
        <rFont val="Arial MT"/>
      </rPr>
      <t>Contratada:</t>
    </r>
    <r>
      <rPr>
        <sz val="7"/>
        <rFont val="Arial MT"/>
        <family val="2"/>
      </rPr>
      <t xml:space="preserve"> PHD CONSTRUÇÕES E SERVIÕS EIRELI-ME</t>
    </r>
  </si>
  <si>
    <t xml:space="preserve">AS: Início Execução: 10/02/2026 </t>
  </si>
  <si>
    <r>
      <rPr>
        <b/>
        <sz val="7"/>
        <rFont val="Arial MT"/>
      </rPr>
      <t>CNPJ:</t>
    </r>
    <r>
      <rPr>
        <sz val="7"/>
        <rFont val="Arial MT"/>
        <family val="2"/>
      </rPr>
      <t xml:space="preserve"> 06.960.687/0001-93</t>
    </r>
  </si>
  <si>
    <t>Descrição:</t>
  </si>
  <si>
    <r>
      <rPr>
        <b/>
        <sz val="7"/>
        <rFont val="Arial"/>
        <family val="2"/>
      </rPr>
      <t>ITEM</t>
    </r>
  </si>
  <si>
    <r>
      <rPr>
        <b/>
        <sz val="7"/>
        <rFont val="Arial"/>
        <family val="2"/>
      </rPr>
      <t>CONTRATADO</t>
    </r>
  </si>
  <si>
    <r>
      <rPr>
        <b/>
        <sz val="7"/>
        <rFont val="Arial"/>
        <family val="2"/>
      </rPr>
      <t>Código</t>
    </r>
  </si>
  <si>
    <r>
      <rPr>
        <b/>
        <sz val="7"/>
        <rFont val="Arial"/>
        <family val="2"/>
      </rPr>
      <t>Descrição</t>
    </r>
  </si>
  <si>
    <r>
      <rPr>
        <b/>
        <sz val="7"/>
        <rFont val="Arial"/>
        <family val="2"/>
      </rPr>
      <t>Unid.</t>
    </r>
  </si>
  <si>
    <r>
      <rPr>
        <b/>
        <sz val="7"/>
        <rFont val="Arial"/>
        <family val="2"/>
      </rPr>
      <t>Valor Uni.</t>
    </r>
  </si>
  <si>
    <r>
      <rPr>
        <b/>
        <sz val="7"/>
        <rFont val="Arial"/>
        <family val="2"/>
      </rPr>
      <t>Quantidade</t>
    </r>
  </si>
  <si>
    <r>
      <rPr>
        <b/>
        <sz val="7"/>
        <rFont val="Arial"/>
        <family val="2"/>
      </rPr>
      <t>Valor Total</t>
    </r>
  </si>
  <si>
    <r>
      <rPr>
        <b/>
        <sz val="7"/>
        <color rgb="FFFFFFFF"/>
        <rFont val="Arial"/>
        <family val="2"/>
      </rPr>
      <t>TOTAL</t>
    </r>
  </si>
  <si>
    <t>CONTRATAÇÃO SEMI-INTEGRADA DE EMPRESA PARA PRESTAÇÃO DE SERVIÇOS TÉCNICOS ESPECIALIZADOS DE ENGENHARIA, COMPREENDENDO A ELABORAÇÃO DO PROJETO EXECUTIVO E EXECUÇÃO DAS OBRAS DE REFORMA E MODERNIZAÇÃO DO PRÉDIO PRINCIPAL E URBANIZAÇÃO/PAISAGISMO DAS ÁREAS EXTERNAS DA ALECE, INCLUINDO SERVIÇOS DE DEMOLIÇÕES, ADEQUAÇÕES, INSTALAÇÕES PREDIAIS, PAISAGISMO, DRENAGEM E MOBILIÁRIO URBANO, CONFORME PROJETOS E PLANILHAS ORÇAMENTÁRIAS</t>
  </si>
  <si>
    <t>ADMINISTRAÇÃO DA OBRA</t>
  </si>
  <si>
    <t>1.1</t>
  </si>
  <si>
    <t>ADMINISTRAÇÃO LOCAL DA OBRA - REFORMA E MODERNIZAÇÃO DO PRÉDIO PRINCIPAL DA ALECE</t>
  </si>
  <si>
    <t>%</t>
  </si>
  <si>
    <t>PROJETOS EXECUTIVOS E COMPATIBILIZAÇÃO GERAL</t>
  </si>
  <si>
    <t>2.1</t>
  </si>
  <si>
    <t xml:space="preserve">LEVANTAMENTOS TOPOGRÁFICOS E SONDAGENS DE SOLO </t>
  </si>
  <si>
    <t>UN</t>
  </si>
  <si>
    <t>2.2</t>
  </si>
  <si>
    <t xml:space="preserve">PROJETOS EXECUTIVOS E COMPLEMENTARES DE ENGENHARIA / ARQUITETURA </t>
  </si>
  <si>
    <t>2.3</t>
  </si>
  <si>
    <t xml:space="preserve">AS BUILT </t>
  </si>
  <si>
    <t>3</t>
  </si>
  <si>
    <t>SERVIÇOS PRELIMINARES</t>
  </si>
  <si>
    <t>3.1</t>
  </si>
  <si>
    <t>PLACAS PADRÃO DE OBRA</t>
  </si>
  <si>
    <t>M2</t>
  </si>
  <si>
    <t>3.2</t>
  </si>
  <si>
    <t>LOCAÇÃO DE CONTÊINER ESCRITÓRIO COM BANHEIRO (01 VASO SANITÁRIO, 01 LAVATÓRIO E 01 CHUVEIRO), JANELA EM VIDRO, PORTAS, LUMINÁRIAS, TOMADAS, FORRO EM PVC, AR CONDICIONADO E ISOLAMENTO TERMO-ACÚSTICO EM ISOPOR - 6,00 X 2,35M</t>
  </si>
  <si>
    <t>MÊS</t>
  </si>
  <si>
    <t>3.3</t>
  </si>
  <si>
    <t>LOCAÇÃO DE CONTÊINER ALMOXARIFADO COM PISO NAVAL - 6,00M X 2,35M</t>
  </si>
  <si>
    <t>3.4</t>
  </si>
  <si>
    <t>LOCAÇÃO DE CONTÊINER BANHEIRO COM 04 VASOS SANITÁRIOS, 02 LAVATÓRIOS, 01 MICTÓRIO CALHA E 04 CHUVEIROS - 6,00 X 2,35M</t>
  </si>
  <si>
    <t>3.5</t>
  </si>
  <si>
    <t>REFEITÓRIOS</t>
  </si>
  <si>
    <t>3.6</t>
  </si>
  <si>
    <t>TAPUME DE ESTRUTURA DE MADEIRA C/ FECHAMENTO EM CHAPA DE AÇO GALVANIZADO DE 0,3 mm e ALTURA DE 2 M</t>
  </si>
  <si>
    <t>3.7</t>
  </si>
  <si>
    <t>INSTALAÇÕES PROVISÓRIAS DE ÁGUA</t>
  </si>
  <si>
    <t>3.8</t>
  </si>
  <si>
    <t>INSTALAÇÕES PROVISÓRIAS DE ESGOTO</t>
  </si>
  <si>
    <t>3.9</t>
  </si>
  <si>
    <t>INSTALAÇÕES PROVISÓRIAS DE LUZ , FORÇA,TELEFONE E LÓGICA</t>
  </si>
  <si>
    <t>3.10</t>
  </si>
  <si>
    <t>LOCAÇÃO DA OBRA COM AUXÍLIO TOPOGRÁFICO (ÁREA ATÉ 5000 M2)</t>
  </si>
  <si>
    <t>DRENAGEM</t>
  </si>
  <si>
    <t>4.1</t>
  </si>
  <si>
    <t>RETIRADA DA GRAMA</t>
  </si>
  <si>
    <t>4.1.1</t>
  </si>
  <si>
    <t>LIMPEZA MECANIZADA DE TERRENO COM REMOCAO DE CAMADA VEGETAL, UTILIZANDO TRATOR DE ESTEIRAS</t>
  </si>
  <si>
    <t>4.1.2</t>
  </si>
  <si>
    <t>CARGA MECANIZADA DE TERRA EM CAMINHÃO BASCULANTE</t>
  </si>
  <si>
    <t>M3</t>
  </si>
  <si>
    <t>4.1.3</t>
  </si>
  <si>
    <t>TRANSPORTE DE MATERIAL, EXCETO ROCHA EM CAMINHÃO ATÉ 20KM</t>
  </si>
  <si>
    <t>4.1.4</t>
  </si>
  <si>
    <t>DESTINAÇÃO FINAL DO RESÍDUO SÓLIDO SEGREGADO EM USINA DE RECICLAGEM LICENCIADA - SEM TRANSPORTE</t>
  </si>
  <si>
    <t>4.2</t>
  </si>
  <si>
    <t>DRENAGEM PROFUNDA</t>
  </si>
  <si>
    <t>4.2.1</t>
  </si>
  <si>
    <t>ESCAVAÇÃO MECÂNICA SOLO DE 1A CAT. PROF. ATÉ 2.00m</t>
  </si>
  <si>
    <t>4.2.2</t>
  </si>
  <si>
    <t>ESCAVAÇÃO MECÂNICA SOLO DE 1A CAT. PROF. DE 2.01 a 4.00m</t>
  </si>
  <si>
    <t>4.2.3</t>
  </si>
  <si>
    <t>ESCAVAÇÃO MECÂNICA SOLO DE 1A CAT. PROF. DE 4.01 a 6.00m</t>
  </si>
  <si>
    <t>4.2.4</t>
  </si>
  <si>
    <t>4.2.5</t>
  </si>
  <si>
    <t>ESCORAMENTO CONTÍNUO DE VALAS C/PRANCHAS METÁLICAS DE 6.00M</t>
  </si>
  <si>
    <t>4.2.6</t>
  </si>
  <si>
    <t>APILOAMENTO DE PISO OU FUNDO DE VALAS C/MAÇO DE 30 A 60 KG</t>
  </si>
  <si>
    <t>4.2.7</t>
  </si>
  <si>
    <t>REATERRO C/COMPACTAÇÃO MANUAL S/CONTROLE, MATERIAL DA VALA</t>
  </si>
  <si>
    <t>4.2.8</t>
  </si>
  <si>
    <t>TUBO PVC BRANCO RÍGIDO ESGOTO D=200mm (8")</t>
  </si>
  <si>
    <t>M</t>
  </si>
  <si>
    <t>4.2.9</t>
  </si>
  <si>
    <t>ASSENTAMENTO DE TUBOS E CONEXÕES EM PVC, JE DN 200mm</t>
  </si>
  <si>
    <t>4.2.10</t>
  </si>
  <si>
    <t>POÇO DE VISITA DE ALVENARIA P/ GALERIA DE ÁGUAS PLUVIAIS DIAM.= 1m E PROFUNDIDADE= 6m</t>
  </si>
  <si>
    <t>REFORMA DA COBERTA DO PRÉDIO PRINCIPAL</t>
  </si>
  <si>
    <t>5.1</t>
  </si>
  <si>
    <t>DEMOLIÇÕES E RETIRADAS</t>
  </si>
  <si>
    <t>5.1.1</t>
  </si>
  <si>
    <t>DEMOLIÇÃO DE COBERTURA C/TELHAS ONDULADAS DE FIBROCIMENTO</t>
  </si>
  <si>
    <t>5.1.2</t>
  </si>
  <si>
    <t>DEMOLIÇÃO DE CONCRETO SIMPLES</t>
  </si>
  <si>
    <t>5.1.3</t>
  </si>
  <si>
    <t>DEMOLIÇÃO DE ALVENARIA DE TIJOLOS S/ REAPROVEITAMENTO</t>
  </si>
  <si>
    <t>5.1.4</t>
  </si>
  <si>
    <t>DEMOLIÇÃO DE ESTRUTURA DE MADEIRA P/TELHADOS</t>
  </si>
  <si>
    <t>5.1.5</t>
  </si>
  <si>
    <t>DEMOLIÇÃO DE ESTRUTURA METÁLICA</t>
  </si>
  <si>
    <t>5.1.6</t>
  </si>
  <si>
    <t>DEMOLIÇÃO DE FORRO DE PVC</t>
  </si>
  <si>
    <t>5.1.7</t>
  </si>
  <si>
    <t>5.1.8</t>
  </si>
  <si>
    <t>5.1.9</t>
  </si>
  <si>
    <t>5.2</t>
  </si>
  <si>
    <t>IMPERMEABLIZAÇÃO</t>
  </si>
  <si>
    <t>5.2.1</t>
  </si>
  <si>
    <t>REGULARIZAÇÃO DE BASE C/ ARGAMASSA CIMENTO E AREIA S/ PENEIRAR, TRAÇO 1:3 - ESP= 3cm</t>
  </si>
  <si>
    <t>5.2.2</t>
  </si>
  <si>
    <t>IMPERMEABILIZAÇÃO C/ EMULSÃO ASFÁLTICA CONSUMO 2kg/m²</t>
  </si>
  <si>
    <t>5.2.3</t>
  </si>
  <si>
    <t>IMPERMEABILIZAÇÃO COM MANTA ASFÁLTICA, CLASSE B, EM DUAS CAMADAS TIPO III, E=3MM E E=4MM</t>
  </si>
  <si>
    <t>5.2.4</t>
  </si>
  <si>
    <t>PROTEÇÃO MECÂNICA, COM ARGAMASSA DE CIMENTO E AREIA TRAÇO 1:4, E=2CM</t>
  </si>
  <si>
    <t>5.2.5</t>
  </si>
  <si>
    <t>JUNTA DE MOVIMENTAÇÃO PARA ESTRUTURA DE CONCRETO DE 35 X 60 MM (TIPO JUNTA JEENE 35/50 VV OU SIMILAR)</t>
  </si>
  <si>
    <t>5.3</t>
  </si>
  <si>
    <t>CALHAS PRÉDIO PRINCIPAL</t>
  </si>
  <si>
    <t>5.3.1</t>
  </si>
  <si>
    <t>ANDAIME METÁLICO DE ENCAIXE P/FACHADAS-LOCAÇÃO MENSAL</t>
  </si>
  <si>
    <t>5.3.2</t>
  </si>
  <si>
    <t>CALHA EM CHAPA DE ALUMÍNIO LISA 22, ESP.=0,71MM, INCLUSO TRANSPORTE VERTICAL</t>
  </si>
  <si>
    <t>5.3.3</t>
  </si>
  <si>
    <t>RUFO EM CHAPA DE ALUMÍNIO LISA 22, ESP.=0,71MM, INCLUSO TRANSPORTE VERTICAL</t>
  </si>
  <si>
    <t>5.3.4</t>
  </si>
  <si>
    <t>5.3.5</t>
  </si>
  <si>
    <t>5.3.6</t>
  </si>
  <si>
    <t>5.4</t>
  </si>
  <si>
    <t>DOMO</t>
  </si>
  <si>
    <t>5.4.1</t>
  </si>
  <si>
    <t>DOMO MODULAR DE FIBRA DE VIDRO</t>
  </si>
  <si>
    <t>5.5</t>
  </si>
  <si>
    <t>RESERVATÓRIOS ENTERRADOS</t>
  </si>
  <si>
    <t>5.5.1</t>
  </si>
  <si>
    <t>ELETRODUTO PVC ROSC.INCL.CONEXÕES D= 75mm (2 1/2")</t>
  </si>
  <si>
    <t>5.5.2</t>
  </si>
  <si>
    <t>CABO DE COBRE FLEXÍVEL ISOLADO, 25 MM², 0,6/1,0 KV, PARA REDE AÉREA DE DISTRIBUIÇÃO DE ENERGIA ELÉTRICA DE BAIXA TENSÃO - FORNECIMENTO E INSTALAÇÃO. AF_07/2020</t>
  </si>
  <si>
    <t>5.5.3</t>
  </si>
  <si>
    <t>TUBO, PVC, SOLDÁVEL, DE 75MM, INSTALADO EM PRUMADA DE ÁGUA - FORNECIMENTO E INSTALAÇÃO. AF_06/2022</t>
  </si>
  <si>
    <t>5.5.4</t>
  </si>
  <si>
    <t>(COMPOSIÇÃO REPRESENTATIVA) DO SERVIÇO DE INSTALAÇÃO DE TUBOS DE PVC, SOLDÁVEL, ÁGUA FRIA, DN 50 MM (INSTALADO EM PRUMADA), INCLUSIVE CONEXÕES, CORTES E FIXAÇÕES, PARA PRÉDIOS. AF_10/2015</t>
  </si>
  <si>
    <t>5.5.5</t>
  </si>
  <si>
    <t>TUBO, PVC, SOLDÁVEL, DE 40MM, INSTALADO EM PRUMADA DE ÁGUA - FORNECIMENTO E INSTALAÇÃO. AF_06/2022</t>
  </si>
  <si>
    <t>5.5.6</t>
  </si>
  <si>
    <t>VÁLVULA DE RETENÇÃO HORIZONTAL D= 32mm (1 1/4")</t>
  </si>
  <si>
    <t>5.5.7</t>
  </si>
  <si>
    <t>VÁLVULA DE RETENÇÃO HORIZONTAL D= 65mm (2 1/2")</t>
  </si>
  <si>
    <t>5.5.8</t>
  </si>
  <si>
    <t>CAIXA D'AGUA / RESERVATORIO EM POLIESTER REFORCADO COM FIBRA DE VIDRO, 15000 LITROS, COM TAMPA</t>
  </si>
  <si>
    <t>5.5.9</t>
  </si>
  <si>
    <t>LOCAÇÃO DA OBRA - EXECUÇÃO DE GABARITO</t>
  </si>
  <si>
    <t>5.5.10</t>
  </si>
  <si>
    <t>ESCAVAÇÃO MANUAL CAMPO ABERTO EM TERRA ATÉ 2M</t>
  </si>
  <si>
    <t>5.5.11</t>
  </si>
  <si>
    <t>5.5.12</t>
  </si>
  <si>
    <t>CARGA MANUAL DE TERRA EM CAMINHÃO BASCULANTE</t>
  </si>
  <si>
    <t>5.5.13</t>
  </si>
  <si>
    <t xml:space="preserve">TRANSPORTE LOCAL COM DMT ENTRE 4,01 Km E 30,00 Km (Y = 0,89X + 1,30) </t>
  </si>
  <si>
    <t>T</t>
  </si>
  <si>
    <t>5.5.14</t>
  </si>
  <si>
    <t>ALVENARIA DE EMBASAMENTO DE PEDRA ARGAMASSADA</t>
  </si>
  <si>
    <t>5.5.15</t>
  </si>
  <si>
    <t>ALVENARIA DE EMBASAMENTO EM TIJOLO CERÂMICO FURADO C/ ARGAMASSA CIMENTO E AREIA 1:4</t>
  </si>
  <si>
    <t>5.5.16</t>
  </si>
  <si>
    <t>ALVENARIA DE ELEMENTO VAZADO DE CONCRETO (32X12X6cm) C/ARG. CIMENTO E AREIA TRAÇO 1:3 TIPO PESTANA</t>
  </si>
  <si>
    <t>5.5.17</t>
  </si>
  <si>
    <t>ALVENARIA DE TIJOLO CERÂMICO FURADO (9x19x19)cm C/ARGAMASSA MISTA DE CAL HIDRATADA ESP.=10cm (1:2:8)</t>
  </si>
  <si>
    <t>5.5.18</t>
  </si>
  <si>
    <t>LASTRO DE CONCRETO REGULARIZADO ESP.= 5CM</t>
  </si>
  <si>
    <t>5.5.19</t>
  </si>
  <si>
    <t>CONCRETO MOLDADO "IN LOCO" FCK ACIMA DE 10 MPa, INCLUSIVE LANÇAMENTO E CURA</t>
  </si>
  <si>
    <t>5.5.20</t>
  </si>
  <si>
    <t>ARMADURA CA-60 FINA D=3,40 A 6,40mm</t>
  </si>
  <si>
    <t>KG</t>
  </si>
  <si>
    <t>5.5.21</t>
  </si>
  <si>
    <t>ARMADURA CA-50A MÉDIA D= 6,3 A 10,0mm</t>
  </si>
  <si>
    <t>5.5.22</t>
  </si>
  <si>
    <t>FORMA PARA CONCRETO "IN LOCO", INCLUSIVE DESFORMA</t>
  </si>
  <si>
    <t>5.5.23</t>
  </si>
  <si>
    <t>ADIÇÃO DE IMPERMEABILIZANTE PARA CONCRETO ESTRUTURAL</t>
  </si>
  <si>
    <t>5.5.24</t>
  </si>
  <si>
    <t>CHAPISCO C/ ARGAMASSA DE CIMENTO E AREIA S/PENEIRAR TRAÇO 1:3 ESP.= 5mm P/ PAREDE</t>
  </si>
  <si>
    <t>5.5.25</t>
  </si>
  <si>
    <t>REBOCO C/ARGAMASSA DE CAL EM PASTA E AREIA PENEIRADA TRAÇO 1:3 ESP=5 mm P/PAREDE</t>
  </si>
  <si>
    <t>5.5.26</t>
  </si>
  <si>
    <t>COBERTURA TELHA CERÂMICA (RIPA, CAIBRO, LINHA)</t>
  </si>
  <si>
    <t>5.5.27</t>
  </si>
  <si>
    <t>CUMEEIRA TELHA CERÂMICA, EMBOÇADA</t>
  </si>
  <si>
    <t>5.5.28</t>
  </si>
  <si>
    <t>LAJE PRÉ-FABRICADA TRELIÇADA P/ FÔRRO - VÃO ACIMA DE 4,81 m</t>
  </si>
  <si>
    <t>5.5.29</t>
  </si>
  <si>
    <t>PISO MORTO CONCRETO FCK=13,5MPa C/PREPARO E LANÇAMENTO</t>
  </si>
  <si>
    <t>5.5.30</t>
  </si>
  <si>
    <t>PISO INDUSTRIAL NATURAL ESP.= 12mm, INCLUS. POLIMENTO (INTERNO)</t>
  </si>
  <si>
    <t>5.5.31</t>
  </si>
  <si>
    <t>PORTA DE FERRO COMPACTA EM CHAPA, INCLUS. BATENTES E FERRAGENS</t>
  </si>
  <si>
    <t>5.5.32</t>
  </si>
  <si>
    <t>EMASSAMENTO DE PAREDES INTERNAS 2 DEMÃOS C/MASSA DE PVA</t>
  </si>
  <si>
    <t>5.5.33</t>
  </si>
  <si>
    <t>LATEX DUAS DEMÃOS EM PAREDES INTERNAS S/MASSA</t>
  </si>
  <si>
    <t>5.5.34</t>
  </si>
  <si>
    <t>ESMALTE DUAS DEMÃOS EM ESQUADRIAS DE FERRO</t>
  </si>
  <si>
    <t>5.5.35</t>
  </si>
  <si>
    <t>CALÇADA DE PROTEÇÃO EM CIMENTADO C/ BASE DE CONCRETO</t>
  </si>
  <si>
    <t>ESTRUTURA METÁLICA PARA ESCADAS E DEMAIS</t>
  </si>
  <si>
    <t>6.1</t>
  </si>
  <si>
    <t>ESTRUTURA PRÉ-FABRICADA EM AÇO GALVANIZADO PARA ESCADA - FORNECIMENTO E MONTAGEM</t>
  </si>
  <si>
    <t>REQUALIFICAÇÃO ELÉTRICA (Novas Instalações Elétricas e Modernização do sistema de Iluminação em LED)</t>
  </si>
  <si>
    <t>7.1</t>
  </si>
  <si>
    <t>DUTO PERFURADO - ELETROCALHA CHAPA DE AÇO (100 X 200)mm</t>
  </si>
  <si>
    <t>7.2</t>
  </si>
  <si>
    <t>DUTO PERFURADO - ELETROCALHA CHAPA DE AÇO (100X100)mm</t>
  </si>
  <si>
    <t>7.3</t>
  </si>
  <si>
    <t>DUTO PERFURADO - ELETROCALHA CHAPA DE AÇO (100X300)mm</t>
  </si>
  <si>
    <t>7.4</t>
  </si>
  <si>
    <t>ELETRODUTO PVC ROSC.INCL.CONEXÕES D= 25mm (3/4")</t>
  </si>
  <si>
    <t>7.5</t>
  </si>
  <si>
    <t>ELETRODUTO PVC ROSC.INCL.CONEXÕES D= 32mm (1")</t>
  </si>
  <si>
    <t>7.6</t>
  </si>
  <si>
    <t>ELETRODUTO PVC ROSC.INCL.CONEXÕES D= 40mm (1 1/4")</t>
  </si>
  <si>
    <t>7.7</t>
  </si>
  <si>
    <t>PETROLET ALUMÍNIO DE 3/4", TIPO T - X - L</t>
  </si>
  <si>
    <t>7.8</t>
  </si>
  <si>
    <t>PETROLET ALUMÍNIO DE 1", TIPO T - X - L</t>
  </si>
  <si>
    <t>7.9</t>
  </si>
  <si>
    <t>CAIXA DE PASSAGEM COM TAMPA PARAFUSADA</t>
  </si>
  <si>
    <t>7.10</t>
  </si>
  <si>
    <t>7.11</t>
  </si>
  <si>
    <t>VERGALHÃO ROSCA TOTAL DE 3/8"</t>
  </si>
  <si>
    <t>7.12</t>
  </si>
  <si>
    <t>QUADRO DE DISTRIBUIÇÃO GERAL BAIXA TENSÃO, C/ACESSÓRIOS- 3UN DE MEDIÇÃO</t>
  </si>
  <si>
    <t>7.13</t>
  </si>
  <si>
    <t>QUADRO DE DISTRIBUIÇÃO GERAL BAIXA TENSÃO, C/ACESSÓRIOS - 1UN DE MEDIÇÃO</t>
  </si>
  <si>
    <t>7.14</t>
  </si>
  <si>
    <t>QUADRO DE FORÇA, C/ BARRAMENTO (1.80X1.90X0.60)M</t>
  </si>
  <si>
    <t>7.15</t>
  </si>
  <si>
    <t>QUADRO DE FORÇA, C/ BARRAMENTO (0.90X1.90X0.60)M</t>
  </si>
  <si>
    <t>7.16</t>
  </si>
  <si>
    <t>QUADRO DE DISTRIBUIÇÃO, PADRÃO TELEBRAS 1200X1700X150mm</t>
  </si>
  <si>
    <t>7.17</t>
  </si>
  <si>
    <t>QUADRO DE FORÇA P/ 10kW</t>
  </si>
  <si>
    <t>7.18</t>
  </si>
  <si>
    <t>QUADRO DE DISTRIBUIÇÃO DE LUZ SOBREPOR ATÉ 128 DIVISÕES 650X875X205mm, C/BARRAMENTO</t>
  </si>
  <si>
    <t>7.19</t>
  </si>
  <si>
    <t>QUADRO DE COMANDO DE BOMBAS - COMPLETO</t>
  </si>
  <si>
    <t>7.20</t>
  </si>
  <si>
    <t>CABO EM PVC 1000V 300MM2</t>
  </si>
  <si>
    <t>7.21</t>
  </si>
  <si>
    <t>CABO EM PVC 1000V 150MM2</t>
  </si>
  <si>
    <t>7.22</t>
  </si>
  <si>
    <t>CABO EM PVC 1000V 120MM2</t>
  </si>
  <si>
    <t>7.23</t>
  </si>
  <si>
    <t>CABO EM PVC 1000V 95MM2</t>
  </si>
  <si>
    <t>7.24</t>
  </si>
  <si>
    <t>CABO EM PVC 1000V 70MM2</t>
  </si>
  <si>
    <t>7.25</t>
  </si>
  <si>
    <t>CABO EM PVC 1000V 50MM2</t>
  </si>
  <si>
    <t>7.26</t>
  </si>
  <si>
    <t>CABO EM PVC 1000V 35MM2</t>
  </si>
  <si>
    <t>7.27</t>
  </si>
  <si>
    <t>CABO EM PVC 1000V 25MM2</t>
  </si>
  <si>
    <t>7.28</t>
  </si>
  <si>
    <t>CABO EM PVC 1000V 16MM2</t>
  </si>
  <si>
    <t>7.29</t>
  </si>
  <si>
    <t>CABO EM PVC 1000V 10MM2</t>
  </si>
  <si>
    <t>7.30</t>
  </si>
  <si>
    <t>CABO ISOLADO PVC 750V 6MM2</t>
  </si>
  <si>
    <t>7.31</t>
  </si>
  <si>
    <t>CABO ISOLADO PVC 750V 4MM2</t>
  </si>
  <si>
    <t>7.32</t>
  </si>
  <si>
    <t>CABO ISOLADO PVC 750V 2,5MM2</t>
  </si>
  <si>
    <t>7.33</t>
  </si>
  <si>
    <t>7.34</t>
  </si>
  <si>
    <t>7.35</t>
  </si>
  <si>
    <t>LUMINÁRIA PENDENTE EM LED, FACHO DE LUZ FECHADO (&lt;60°), CORPO EM ALUMÍNIO E REFLETOR EM ALUMÍNIO ANODIZADO DE ALTO BRILHO, POTENCIA MÍNIMA 90W E MÁXIMA 100W - COMPLETA</t>
  </si>
  <si>
    <t>7.36</t>
  </si>
  <si>
    <t>LUMINÁRIA CILÍNDRICA DE EMBUTIR COM SOQUETE E-27, ANEL DE ARREMATE EM ALUMÍNIO ANODIZADO E PINTADO POR PROCESSO ELETROSTÁTICO COM REFLETOR EM ALUMÍNIO ANODIZADO ALTO BRILHO, CONTROLE ANTIOFUSCAMENTO E DIFUSOR EM VIDRO TEMPERADO, COM LÂMPADAS FLUORESCENTES ELETRÔNICAS COMPACTAS DE 2 X 20W COMPLETA</t>
  </si>
  <si>
    <t>ILUMINAÇÃO CÊNICA PRÉDIO PRINCIPAL (Palácio Deputado Adauto Bezerra)</t>
  </si>
  <si>
    <t>8.1</t>
  </si>
  <si>
    <t>Cênica Prédio Principal - ASPEN 150W - RGB - DMX - Fornecimento, montagem, calibração, certificação e comissionamento.</t>
  </si>
  <si>
    <t>8.2</t>
  </si>
  <si>
    <t>Cênica Jardim - ASPEN 150 W - RGB - DMX - Fornecimento, montagem, calibração, certificação e comissionamento</t>
  </si>
  <si>
    <t>8.3</t>
  </si>
  <si>
    <t>Cênica Torre - ASPEN 100W - RGB - DMX - Fornecimento, montagem, calibração, certificação e comissionamento.</t>
  </si>
  <si>
    <t>8.4</t>
  </si>
  <si>
    <t>Automatação DMX - SISTEMA LUMIKIT INSTALADO</t>
  </si>
  <si>
    <t>ÁREA EXTERNA (Brinquedopraça/ Academia ao Ar Livre /Espaço PET /iluminação Praça/ Praça e Entorno / e Paisagismo)</t>
  </si>
  <si>
    <t>9.1</t>
  </si>
  <si>
    <t>BRINQUEDOPRAÇA</t>
  </si>
  <si>
    <t>9.1.1</t>
  </si>
  <si>
    <t>ESCAVAÇÃO MANUAL SOLO DE 1A.CAT. PROF. ATÉ 1.50m</t>
  </si>
  <si>
    <t>9.1.2</t>
  </si>
  <si>
    <t>ATERRO C/COMPACTAÇÃO MANUAL S/CONTROLE, MAT. C/AQUISIÇÃO</t>
  </si>
  <si>
    <t>9.1.3</t>
  </si>
  <si>
    <t>ALVENARIA DE EMBASAMENTO DE TIJOLO FURADO, C/ ARGAMASSA MISTA C/ CAL HIDRATADA (1:2:8)</t>
  </si>
  <si>
    <t>9.1.4</t>
  </si>
  <si>
    <t>CONCRETO P/VIBR., FCK 20 MPa COM AGREGADO ADQUIRIDO</t>
  </si>
  <si>
    <t>9.1.5</t>
  </si>
  <si>
    <t>LANÇAMENTO E APLICAÇÃO DE CONCRETO S/ ELEVAÇÃO</t>
  </si>
  <si>
    <t>9.1.6</t>
  </si>
  <si>
    <t>APLICAÇÃO DE LONA PLÁSTICA PARA EXECUÇÃO DE PAVIMENTOS DE CONCRETO. AF_04/2022</t>
  </si>
  <si>
    <t>9.1.7</t>
  </si>
  <si>
    <t>9.1.8</t>
  </si>
  <si>
    <t>PISO EMBORRACHADO DRENANTE E ANTI-IMPACTO, COMPOSTO POR PARTÍCULAS DE BORRACHA RECICLADA PRENSADA, PIGMENTADA E ATÓXICA, 50X50X4CM (FORNECIMENTO E EXECUÇÃO)</t>
  </si>
  <si>
    <t>9.1.9</t>
  </si>
  <si>
    <t>PISO PODOTÁTIL EXTERNO EM PMC ESP. 3CM, ASSENTADO COM ARGAMASSA (FORNECIMENTO E ASSENTAMENTO)</t>
  </si>
  <si>
    <t>9.1.10</t>
  </si>
  <si>
    <t>RAMPA DE ACESSIBILIDADE EM CONCRETO MOLDADO IN LOCO, EM CALÇADA NOVA COM LARGURA MAIOR OU IGUAL À 3,00 M, FCK 25MPA, COM PISO PODOTÁTIL. AF_03/2024</t>
  </si>
  <si>
    <t>9.1.11</t>
  </si>
  <si>
    <t>Brinquedo - Casa suspensa em eucalipto autoclavado perfilado, com balanços e escalada, acabamento com selador com proteção UV, cor natural, stain ou similar. Medidas conforme projeto. Obra - Praça de primeira infância Parque da cidade</t>
  </si>
  <si>
    <t>un</t>
  </si>
  <si>
    <t>9.1.12</t>
  </si>
  <si>
    <t>Brinquedo - Escada em pinnus autoclavado elliot com peças Ø 7,5 x 15,5 x 5cm, acabamento com selador com proteção UV, cor natural, stain ou similar, conforme projeto. Obra - Praça primeira infância, Parque da Cidade</t>
  </si>
  <si>
    <t>9.1.13</t>
  </si>
  <si>
    <t>Brinquedo - Labirinto (trepa-trepa) em tubo ferro galv d=1 1/2" na horizontal e d=1 1/2" na vertical. Dim:1,54x1,54x2,04m, ref: Sergipark ou similar</t>
  </si>
  <si>
    <t>Un</t>
  </si>
  <si>
    <t>9.1.14</t>
  </si>
  <si>
    <t>Brinquedo - Escorrega com estrutura em Pinnus autoclavado elliot, acabamento com selador com proteção UV, cor natural, stain ou similar, com rampa em concreto polido e resinado, conforme projeto. Obra - Praça primeira infância, Parque da Cidade</t>
  </si>
  <si>
    <t>9.1.15</t>
  </si>
  <si>
    <t>Brinquedo - Gangorra em estrutura de concreto, tubo de ferro galvanizado de 3" e 4" e assento de madeira, com 03 pranchas</t>
  </si>
  <si>
    <t>9.1.16</t>
  </si>
  <si>
    <t>Brinquedo - Totem Manilhas com pintura Novacor Piso, conforme projeto p/Orla Atalaia Nova</t>
  </si>
  <si>
    <t>9.1.17</t>
  </si>
  <si>
    <t>Brinquedo - Balanço frontal para PCD, modelo M117, da Fácil Esporte ou similar, fornecimento e instalação</t>
  </si>
  <si>
    <t>9.1.18</t>
  </si>
  <si>
    <t>Brinquedo - Balanço em estrutura de concreto, 02 lugares, com assento de madeira, corrente revestida c/mangueira plástica transp., fixado em tubo ferro galv.4"</t>
  </si>
  <si>
    <t>9.2</t>
  </si>
  <si>
    <t>ACADEMIA AO AR LIVRE</t>
  </si>
  <si>
    <t>9.2.1</t>
  </si>
  <si>
    <t>9.2.2</t>
  </si>
  <si>
    <t>PLACA DE BORRACHA (50X50)cm ESP.=13mm, E NATA DE COLA PVA</t>
  </si>
  <si>
    <t>9.2.3</t>
  </si>
  <si>
    <t>INSTALAÇÃO DE ALONGADOR COM TRÊS ALTURAS, EM TUBO DE AÇO CARBONO - EQUIPAMENTO DE GINÁSTICA PARA ACADEMIA AO AR LIVRE / ACADEMIA DA TERCEIRA IDADE - ATI, INSTALADO SOBRE PISO DE CONCRETO EXISTENTE. AF_10/2021</t>
  </si>
  <si>
    <t>9.2.4</t>
  </si>
  <si>
    <t>INSTALAÇÃO DE ESQUI TRIPLO, EM TUBO DE AÇO CARBONO - EQUIPAMENTO DE GINÁSTICA PARA ACADEMIA AO AR LIVRE / ACADEMIA DA TERCEIRA IDADE - ATI, INSTALADO SOBRE PISO DE CONCRETO EXISTENTE. AF_10/2021</t>
  </si>
  <si>
    <t>9.2.5</t>
  </si>
  <si>
    <t>INSTALAÇÃO DE MULTIEXERCITADOR COM SEIS FUNÇÕES, EM TUBO DE AÇO CARBONO - EQUIPAMENTO DE GINÁSTICA PARA ACADEMIA AO AR LIVRE / ACADEMIA DA TERCEIRA IDADE - ATI, INSTALADO SOBRE PISO DE CONCRETO EXISTENTE. AF_10/2021</t>
  </si>
  <si>
    <t>9.2.6</t>
  </si>
  <si>
    <t>INSTALAÇÃO DE PLACA ORIENTATIVA SOBRE EXERCÍCIOS, 2,00M X 1,00M, EM TUBO DE AÇO CARBONO - PARA ACADEMIA AO AR LIVRE / ACADEMIA DA TERCEIRA IDADE - ATI, INSTALADO SOBRE PISO DE CONCRETO EXISTENTE. AF_10/2021</t>
  </si>
  <si>
    <t>9.2.7</t>
  </si>
  <si>
    <t>INSTALAÇÃO DE PRESSÃO DE PERNAS TRIPLO, EM TUBO DE AÇO CARBONO - EQUIPAMENTO DE GINÁSTICA PARA ACADEMIA AO AR LIVRE / ACADEMIA DA TERCEIRA IDADE - ATI, INSTALADO SOBRE PISO DE CONCRETO EXISTENTE. AF_10/2021</t>
  </si>
  <si>
    <t>9.2.8</t>
  </si>
  <si>
    <t>INSTALAÇÃO DE ROTAÇÃO DIAGONAL DUPLA, APARELHO TRIPLO, EM TUBO DE AÇO CARBONO - EQUIPAMENTO DE GINÁSTICA PARA ACADEMIA AO AR LIVRE / ACADEMIA DA TERCEIRA IDADE - ATI, INSTALADO SOBRE PISO DE CONCRETO EXISTENTE. AF_10/2021</t>
  </si>
  <si>
    <t>9.2.9</t>
  </si>
  <si>
    <t>INSTALAÇÃO DE ROTAÇÃO VERTICAL DUPLO, EM TUBO DE ACO CARBONO - EQUIPAMENTO DE GINASTICA PARA ACADEMIA AO AR LIVRE / ACADEMIA DA TERCEIRA IDADE - ATI, INSTALADO SOBRE PISO DE CONCRETO EXISTENTE. AF_10/2021</t>
  </si>
  <si>
    <t>9.2.10</t>
  </si>
  <si>
    <t>INSTALAÇÃO DE SIMULADOR DE CAMINHADA TRIPLO, EM TUBO DE AÇO CARBONO - EQUIPAMENTO DE GINÁSTICA PARA ACADEMIA AO AR LIVRE / ACADEMIA DA TERCEIRA IDADE - ATI, INSTALADO SOBRE PISO DE CONCRETO EXISTENTE. AF_10/2021</t>
  </si>
  <si>
    <t>9.2.11</t>
  </si>
  <si>
    <t>INSTALAÇÃO DE SIMULADOR DE CAVALGADA TRIPLO, EM TUBO DE AÇO CARBONO - EQUIPAMENTO DE GINÁSTICA PARA ACADEMIA AO AR LIVRE / ACADEMIA DA TERCEIRA IDADE - ATI, INSTALADO SOBRE PISO DE CONCRETO EXISTENTE. AF_10/2021</t>
  </si>
  <si>
    <t>9.2.12</t>
  </si>
  <si>
    <t>INSTALAÇÃO DE SIMULADOR DE REMO INDIVIDUAL, EM TUBO DE AÇO CARBONO - EQUIPAMENTO DE GINÁSTICA PARA ACADEMIA AO AR LIVRE / ACADEMIA DA TERCEIRA IDADE - ATI, INSTALADO SOBRE PISO DE CONCRETO EXISTENTE. AF_10/2021</t>
  </si>
  <si>
    <t>9.2.13</t>
  </si>
  <si>
    <t>INSTALAÇÃO DE SURF DUPLO, EM TUBO DE AÇO CARBONO - EQUIPAMENTO DE GINÁSTICA PARA ACADEMIA AO AR LIVRE / ACADEMIA DA TERCEIRA IDADE - ATI, INSTALADO SOBRE PISO DE CONCRETO EXISTENTE. AF_10/2021</t>
  </si>
  <si>
    <t>9.3</t>
  </si>
  <si>
    <t>ESPAÇO PET</t>
  </si>
  <si>
    <t>9.3.1</t>
  </si>
  <si>
    <t>9.3.2</t>
  </si>
  <si>
    <t>GUARDA CORPO TIPO GRADIL EM TUBO DE AÇO GALVANIZADO, H = 1,10m, COM BARRAS VERTICAIS A CADA 0,11m DE 1" (25,4mm) E BARRA VERTICAL A CADA M DE 11/2" (38mm), UM TUBO HORIZONTAL SUPERIOR DE 3" (80mm) E UM TUBO HORIZONTAL INFERIOR DE 11/2" (38mm)</t>
  </si>
  <si>
    <t>9.3.3</t>
  </si>
  <si>
    <t>BANCO DE MADEIRA C/ASSENTO FIXADO EM CONCRETO E ENCOSTO FIXADO EM TUBO DE AÇO GALVANIZADO 3" (MÓDULO DE 2,60m)</t>
  </si>
  <si>
    <t>9.4</t>
  </si>
  <si>
    <t>ILUMINAÇÃO PRAÇA</t>
  </si>
  <si>
    <t>9.4.1</t>
  </si>
  <si>
    <t>Poste decorativo 1 pétalas, em aço galvanizado com difusor em vidro transparente temperado, com 3m/4m, inclusive lâmpada de led 50w</t>
  </si>
  <si>
    <t>9.4.2</t>
  </si>
  <si>
    <t>Poste aço galv.cônico ornamental,modelo ref.PORTOFINO, h total=12m, base flangeada,c/suporte duplo curvado em forma de sextante de 2,50m, c/suporte p/2 luminarias, exceto luminarias e lampadas, Conipost ou similar</t>
  </si>
  <si>
    <t>9.4.3</t>
  </si>
  <si>
    <t>BALIZADOR DE SOBREPOR/EMBUTIR, CORPO EM ALUMÍNIO E GRADE DE PROTEÇÃO, PARA UMA LÂMPADA 9LED, SOQUETE E27, POTÊNCIA 1W FATOR DE POTÊNCIA MÍNIMO 0,93</t>
  </si>
  <si>
    <t>9.4.4</t>
  </si>
  <si>
    <t>Projetor de piso em alumínio com lâmpadas em led potência total 50w, ref.: BCP473 36 LED's-HB-4000 100-277V 10 BK, da Philips ou similar</t>
  </si>
  <si>
    <t>9.5</t>
  </si>
  <si>
    <t>PRAÇA E ENTORNO</t>
  </si>
  <si>
    <t>9.5.1</t>
  </si>
  <si>
    <t>BANCOS EM MADEIRA MACIÇA BITOLA 10X30 2ML</t>
  </si>
  <si>
    <t>9.5.2</t>
  </si>
  <si>
    <t>CONJUNTO DE MASTRO P/ TRÊS BANDEIRAS E PEDESTAL</t>
  </si>
  <si>
    <t>9.5.3</t>
  </si>
  <si>
    <t>PISO DE MADEIRA, SOBRE VIGOTAS DE MADEIRA SEÇÃO 7,5 X 15 CM. AF_03/2024</t>
  </si>
  <si>
    <t>9.5.4</t>
  </si>
  <si>
    <t>PISO INDUSTRIAL NATURAL ESP.= 12mm, INCLUS. POLIMENTO (EXTERNO)</t>
  </si>
  <si>
    <t>9.5.5</t>
  </si>
  <si>
    <t>ARMADURA DE TELA DE AÇO</t>
  </si>
  <si>
    <t>9.5.6</t>
  </si>
  <si>
    <t>FORNECIMENTO E COLOCAÇÃO DE ISOPOR 20MM (PLACA DE 1,20 X 0,60M)</t>
  </si>
  <si>
    <t>9.5.7</t>
  </si>
  <si>
    <t>9.5.8</t>
  </si>
  <si>
    <t>GUARDA-CORPO PANORÂMICO COM PERFIS DE ALUMÍNIO E VIDRO LAMINADO 8 MM, FIXADO COM CHUMBADOR MECÂNICO. AF_04/2019_PS</t>
  </si>
  <si>
    <t>9.6</t>
  </si>
  <si>
    <t>PAISAGISMO (GRAMA /ARVORE/ PLANTA)</t>
  </si>
  <si>
    <t>9.6.1</t>
  </si>
  <si>
    <t>RECOMPOSIÇÃO PAISAGISTICA DA ALECE, COM PLANTIO DE ESPÉCIES ARBUSTIVAS, HERBÁCEAS, TREPADEIRAS, ÁRVORES DE MÉDIO E GRANDE PORTE E PALMEIRAS</t>
  </si>
  <si>
    <t>TORRE TELEVISÃO/RÁDIO</t>
  </si>
  <si>
    <t>10.1</t>
  </si>
  <si>
    <t>RECUPERAÇÃO ESTRUTURAL DA TORRE DE RÁDIO E TV</t>
  </si>
  <si>
    <t>LIMPEZA GERAL</t>
  </si>
  <si>
    <t>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</si>
</sst>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 MT"/>
    </font>
    <font>
      <sz val="7"/>
      <name val="Arial MT"/>
    </font>
    <font>
      <b/>
      <sz val="7"/>
      <name val="Arial MT"/>
    </font>
    <font>
      <sz val="7"/>
      <name val="Arial MT"/>
      <family val="2"/>
    </font>
    <font>
      <sz val="8"/>
      <name val="Arial MT"/>
    </font>
    <font>
      <sz val="8"/>
      <color theme="1"/>
      <name val="Arial MT"/>
    </font>
    <font>
      <b/>
      <sz val="7"/>
      <name val="Arial"/>
      <family val="2"/>
    </font>
    <font>
      <b/>
      <sz val="7"/>
      <color rgb="FFFFFFFF"/>
      <name val="Arial"/>
      <family val="2"/>
    </font>
    <font>
      <sz val="10"/>
      <color rgb="FF000000"/>
      <name val="Times New Roman"/>
      <family val="1"/>
    </font>
    <font>
      <b/>
      <sz val="8"/>
      <color rgb="FFFFFFFF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 MT"/>
    </font>
    <font>
      <sz val="8"/>
      <name val="Arial "/>
    </font>
    <font>
      <sz val="7"/>
      <name val="Arial "/>
    </font>
    <font>
      <sz val="8"/>
      <color rgb="FF000000"/>
      <name val="Arial "/>
    </font>
    <font>
      <sz val="7"/>
      <color theme="1"/>
      <name val="Arial "/>
    </font>
    <font>
      <sz val="8"/>
      <name val="Arial MT"/>
      <family val="2"/>
    </font>
    <font>
      <sz val="7"/>
      <name val="Arial"/>
      <family val="2"/>
    </font>
    <font>
      <sz val="8"/>
      <color rgb="FF000000"/>
      <name val="Arial MT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7"/>
      <color rgb="FF000000"/>
      <name val="Arial M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9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1" fillId="0" borderId="0"/>
  </cellStyleXfs>
  <cellXfs count="107">
    <xf numFmtId="0" fontId="0" fillId="0" borderId="0" xfId="0"/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wrapText="1"/>
    </xf>
    <xf numFmtId="43" fontId="11" fillId="3" borderId="2" xfId="1" applyFont="1" applyFill="1" applyBorder="1" applyAlignment="1">
      <alignment horizontal="center" vertical="center" shrinkToFi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wrapText="1"/>
    </xf>
    <xf numFmtId="0" fontId="13" fillId="4" borderId="6" xfId="0" applyFont="1" applyFill="1" applyBorder="1" applyAlignment="1">
      <alignment horizontal="left" wrapText="1"/>
    </xf>
    <xf numFmtId="0" fontId="12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4" fontId="14" fillId="0" borderId="13" xfId="0" applyNumberFormat="1" applyFont="1" applyBorder="1" applyAlignment="1">
      <alignment horizontal="center" vertical="center" shrinkToFit="1"/>
    </xf>
    <xf numFmtId="4" fontId="14" fillId="0" borderId="14" xfId="0" applyNumberFormat="1" applyFont="1" applyBorder="1" applyAlignment="1">
      <alignment horizontal="center" vertical="center" shrinkToFit="1"/>
    </xf>
    <xf numFmtId="4" fontId="14" fillId="0" borderId="15" xfId="0" applyNumberFormat="1" applyFont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center" vertical="top" wrapText="1"/>
    </xf>
    <xf numFmtId="4" fontId="15" fillId="0" borderId="7" xfId="0" applyNumberFormat="1" applyFont="1" applyBorder="1" applyAlignment="1">
      <alignment horizontal="center" vertical="top" shrinkToFit="1"/>
    </xf>
    <xf numFmtId="2" fontId="15" fillId="0" borderId="7" xfId="0" applyNumberFormat="1" applyFont="1" applyBorder="1" applyAlignment="1">
      <alignment horizontal="center" vertical="top" shrinkToFit="1"/>
    </xf>
    <xf numFmtId="4" fontId="15" fillId="0" borderId="7" xfId="0" applyNumberFormat="1" applyFont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shrinkToFit="1"/>
    </xf>
    <xf numFmtId="4" fontId="14" fillId="0" borderId="5" xfId="0" applyNumberFormat="1" applyFont="1" applyBorder="1" applyAlignment="1">
      <alignment horizontal="center" vertical="center" shrinkToFit="1"/>
    </xf>
    <xf numFmtId="4" fontId="14" fillId="0" borderId="16" xfId="0" applyNumberFormat="1" applyFont="1" applyBorder="1" applyAlignment="1">
      <alignment horizontal="center" vertical="center" shrinkToFit="1"/>
    </xf>
    <xf numFmtId="0" fontId="16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2" fontId="18" fillId="0" borderId="7" xfId="0" applyNumberFormat="1" applyFont="1" applyBorder="1" applyAlignment="1">
      <alignment horizontal="center" vertical="center" shrinkToFit="1"/>
    </xf>
    <xf numFmtId="0" fontId="16" fillId="2" borderId="17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left" vertical="center" wrapText="1"/>
    </xf>
    <xf numFmtId="0" fontId="17" fillId="0" borderId="17" xfId="0" applyFont="1" applyBorder="1" applyAlignment="1">
      <alignment horizontal="center" vertical="center" wrapText="1"/>
    </xf>
    <xf numFmtId="4" fontId="18" fillId="0" borderId="17" xfId="0" applyNumberFormat="1" applyFont="1" applyBorder="1" applyAlignment="1">
      <alignment horizontal="center" vertical="center" shrinkToFit="1"/>
    </xf>
    <xf numFmtId="2" fontId="18" fillId="0" borderId="17" xfId="0" applyNumberFormat="1" applyFont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center" shrinkToFit="1"/>
    </xf>
    <xf numFmtId="2" fontId="15" fillId="0" borderId="6" xfId="0" applyNumberFormat="1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0" fontId="20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" fontId="22" fillId="0" borderId="7" xfId="0" applyNumberFormat="1" applyFont="1" applyBorder="1" applyAlignment="1">
      <alignment horizontal="center" vertical="center" shrinkToFit="1"/>
    </xf>
    <xf numFmtId="2" fontId="22" fillId="0" borderId="7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left" vertical="top" wrapText="1"/>
    </xf>
    <xf numFmtId="0" fontId="6" fillId="2" borderId="6" xfId="2" applyFont="1" applyFill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top" shrinkToFit="1"/>
    </xf>
    <xf numFmtId="2" fontId="15" fillId="0" borderId="18" xfId="0" applyNumberFormat="1" applyFont="1" applyBorder="1" applyAlignment="1">
      <alignment horizontal="center" vertical="top" shrinkToFit="1"/>
    </xf>
    <xf numFmtId="2" fontId="15" fillId="0" borderId="12" xfId="0" applyNumberFormat="1" applyFont="1" applyBorder="1" applyAlignment="1">
      <alignment horizontal="center" vertical="top" shrinkToFit="1"/>
    </xf>
    <xf numFmtId="4" fontId="14" fillId="0" borderId="19" xfId="0" applyNumberFormat="1" applyFont="1" applyBorder="1" applyAlignment="1">
      <alignment horizontal="center" vertical="center" shrinkToFit="1"/>
    </xf>
    <xf numFmtId="4" fontId="14" fillId="0" borderId="20" xfId="0" applyNumberFormat="1" applyFont="1" applyBorder="1" applyAlignment="1">
      <alignment horizontal="center" vertical="center" shrinkToFit="1"/>
    </xf>
    <xf numFmtId="4" fontId="14" fillId="0" borderId="21" xfId="0" applyNumberFormat="1" applyFont="1" applyBorder="1" applyAlignment="1">
      <alignment horizontal="center" vertical="center" shrinkToFit="1"/>
    </xf>
    <xf numFmtId="4" fontId="14" fillId="0" borderId="2" xfId="0" applyNumberFormat="1" applyFont="1" applyBorder="1" applyAlignment="1">
      <alignment horizontal="center" vertical="center" shrinkToFit="1"/>
    </xf>
    <xf numFmtId="4" fontId="14" fillId="0" borderId="18" xfId="0" applyNumberFormat="1" applyFont="1" applyBorder="1" applyAlignment="1">
      <alignment horizontal="center" vertical="center" shrinkToFit="1"/>
    </xf>
    <xf numFmtId="0" fontId="23" fillId="2" borderId="7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23" fillId="2" borderId="6" xfId="0" applyFont="1" applyFill="1" applyBorder="1" applyAlignment="1">
      <alignment horizontal="center" vertical="center" wrapText="1"/>
    </xf>
    <xf numFmtId="4" fontId="24" fillId="0" borderId="6" xfId="0" applyNumberFormat="1" applyFont="1" applyBorder="1" applyAlignment="1">
      <alignment horizontal="center" vertical="center" shrinkToFit="1"/>
    </xf>
    <xf numFmtId="4" fontId="6" fillId="2" borderId="6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top" wrapText="1"/>
    </xf>
    <xf numFmtId="2" fontId="24" fillId="0" borderId="6" xfId="0" applyNumberFormat="1" applyFont="1" applyBorder="1" applyAlignment="1">
      <alignment horizontal="center" vertical="top" shrinkToFit="1"/>
    </xf>
    <xf numFmtId="0" fontId="0" fillId="0" borderId="22" xfId="0" applyBorder="1" applyAlignment="1">
      <alignment horizontal="center" vertical="center" wrapText="1"/>
    </xf>
    <xf numFmtId="4" fontId="14" fillId="0" borderId="3" xfId="0" applyNumberFormat="1" applyFont="1" applyBorder="1" applyAlignment="1">
      <alignment horizontal="center" vertical="center" shrinkToFit="1"/>
    </xf>
    <xf numFmtId="4" fontId="14" fillId="0" borderId="0" xfId="0" applyNumberFormat="1" applyFont="1" applyAlignment="1">
      <alignment horizontal="center" vertical="center" shrinkToFit="1"/>
    </xf>
    <xf numFmtId="4" fontId="14" fillId="0" borderId="23" xfId="0" applyNumberFormat="1" applyFont="1" applyBorder="1" applyAlignment="1">
      <alignment horizontal="center" vertical="center" shrinkToFit="1"/>
    </xf>
    <xf numFmtId="4" fontId="6" fillId="2" borderId="6" xfId="2" applyNumberFormat="1" applyFont="1" applyFill="1" applyBorder="1" applyAlignment="1">
      <alignment horizontal="center" vertical="center" wrapText="1"/>
    </xf>
    <xf numFmtId="4" fontId="15" fillId="0" borderId="6" xfId="0" applyNumberFormat="1" applyFont="1" applyBorder="1" applyAlignment="1">
      <alignment horizontal="center" vertical="top" shrinkToFit="1"/>
    </xf>
    <xf numFmtId="164" fontId="15" fillId="0" borderId="7" xfId="0" applyNumberFormat="1" applyFont="1" applyBorder="1" applyAlignment="1">
      <alignment horizontal="center" vertical="top" shrinkToFit="1"/>
    </xf>
    <xf numFmtId="0" fontId="6" fillId="0" borderId="6" xfId="0" applyFont="1" applyBorder="1" applyAlignment="1">
      <alignment horizontal="center" vertical="top" wrapText="1"/>
    </xf>
    <xf numFmtId="2" fontId="15" fillId="0" borderId="16" xfId="0" applyNumberFormat="1" applyFont="1" applyBorder="1" applyAlignment="1">
      <alignment horizontal="center" vertical="top" shrinkToFit="1"/>
    </xf>
    <xf numFmtId="0" fontId="12" fillId="2" borderId="7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left" vertical="top" wrapText="1"/>
    </xf>
    <xf numFmtId="0" fontId="15" fillId="0" borderId="6" xfId="0" applyFont="1" applyBorder="1" applyAlignment="1">
      <alignment horizontal="left" wrapText="1"/>
    </xf>
    <xf numFmtId="0" fontId="5" fillId="2" borderId="4" xfId="0" applyFont="1" applyFill="1" applyBorder="1" applyAlignment="1">
      <alignment horizontal="left" vertical="center" wrapText="1"/>
    </xf>
    <xf numFmtId="2" fontId="15" fillId="0" borderId="5" xfId="0" applyNumberFormat="1" applyFont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left" vertical="top" wrapText="1"/>
    </xf>
    <xf numFmtId="0" fontId="13" fillId="0" borderId="8" xfId="0" applyFont="1" applyBorder="1" applyAlignment="1">
      <alignment horizontal="left" wrapText="1"/>
    </xf>
    <xf numFmtId="2" fontId="22" fillId="0" borderId="4" xfId="0" applyNumberFormat="1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wrapText="1"/>
    </xf>
    <xf numFmtId="2" fontId="25" fillId="0" borderId="7" xfId="0" applyNumberFormat="1" applyFont="1" applyBorder="1" applyAlignment="1">
      <alignment horizontal="center" vertical="center" shrinkToFit="1"/>
    </xf>
    <xf numFmtId="164" fontId="22" fillId="0" borderId="7" xfId="0" applyNumberFormat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wrapText="1"/>
    </xf>
    <xf numFmtId="43" fontId="14" fillId="4" borderId="6" xfId="1" applyFont="1" applyFill="1" applyBorder="1" applyAlignment="1">
      <alignment horizontal="right" vertical="center" shrinkToFi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4" fontId="0" fillId="0" borderId="0" xfId="0" applyNumberFormat="1"/>
    <xf numFmtId="0" fontId="3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E271DB0C-57CB-445B-B5D5-691714F314B2}"/>
    <cellStyle name="Vírgula 13" xfId="1" xr:uid="{0CF8CBB2-BA89-400C-B61E-22F35963C6E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2"/>
  <sheetViews>
    <sheetView tabSelected="1" workbookViewId="0">
      <selection activeCell="D9" sqref="D9:F9"/>
    </sheetView>
  </sheetViews>
  <sheetFormatPr defaultRowHeight="15"/>
  <cols>
    <col min="1" max="1" width="8.140625" customWidth="1"/>
    <col min="2" max="2" width="60.140625" customWidth="1"/>
    <col min="4" max="4" width="13" customWidth="1"/>
    <col min="5" max="5" width="11.28515625" customWidth="1"/>
    <col min="6" max="6" width="25.5703125" customWidth="1"/>
  </cols>
  <sheetData>
    <row r="1" spans="1:6">
      <c r="A1" s="93" t="s">
        <v>0</v>
      </c>
      <c r="B1" s="93"/>
      <c r="C1" s="93"/>
      <c r="D1" s="93"/>
      <c r="E1" s="93"/>
      <c r="F1" s="93"/>
    </row>
    <row r="2" spans="1:6">
      <c r="A2" s="93"/>
      <c r="B2" s="93"/>
      <c r="C2" s="93"/>
      <c r="D2" s="93"/>
      <c r="E2" s="93"/>
      <c r="F2" s="93"/>
    </row>
    <row r="3" spans="1:6">
      <c r="A3" s="93"/>
      <c r="B3" s="93"/>
      <c r="C3" s="93"/>
      <c r="D3" s="93"/>
      <c r="E3" s="93"/>
      <c r="F3" s="93"/>
    </row>
    <row r="4" spans="1:6" ht="56.25" customHeight="1">
      <c r="A4" s="94" t="s">
        <v>1</v>
      </c>
      <c r="B4" s="95"/>
      <c r="C4" s="95"/>
      <c r="D4" s="95"/>
      <c r="E4" s="96" t="s">
        <v>2</v>
      </c>
      <c r="F4" s="96"/>
    </row>
    <row r="5" spans="1:6">
      <c r="A5" s="94" t="s">
        <v>3</v>
      </c>
      <c r="B5" s="95"/>
      <c r="C5" s="95"/>
      <c r="D5" s="95"/>
      <c r="E5" s="96"/>
      <c r="F5" s="96"/>
    </row>
    <row r="6" spans="1:6">
      <c r="A6" s="94" t="s">
        <v>4</v>
      </c>
      <c r="B6" s="95"/>
      <c r="C6" s="95"/>
      <c r="D6" s="95"/>
      <c r="E6" s="97" t="s">
        <v>5</v>
      </c>
      <c r="F6" s="97"/>
    </row>
    <row r="7" spans="1:6">
      <c r="A7" s="102" t="s">
        <v>6</v>
      </c>
      <c r="B7" s="103"/>
      <c r="C7" s="103"/>
      <c r="D7" s="103"/>
      <c r="E7" s="97"/>
      <c r="F7" s="97"/>
    </row>
    <row r="8" spans="1:6">
      <c r="A8" s="98" t="s">
        <v>7</v>
      </c>
      <c r="B8" s="95"/>
      <c r="C8" s="95"/>
      <c r="D8" s="103"/>
      <c r="E8" s="105"/>
      <c r="F8" s="106"/>
    </row>
    <row r="9" spans="1:6">
      <c r="A9" s="99" t="s">
        <v>8</v>
      </c>
      <c r="B9" s="100"/>
      <c r="C9" s="100"/>
      <c r="D9" s="104" t="s">
        <v>9</v>
      </c>
      <c r="E9" s="104"/>
      <c r="F9" s="104"/>
    </row>
    <row r="10" spans="1:6">
      <c r="A10" s="1" t="s">
        <v>10</v>
      </c>
      <c r="B10" s="1" t="s">
        <v>11</v>
      </c>
      <c r="C10" s="1" t="s">
        <v>12</v>
      </c>
      <c r="D10" s="2" t="s">
        <v>13</v>
      </c>
      <c r="E10" s="2" t="s">
        <v>14</v>
      </c>
      <c r="F10" s="2" t="s">
        <v>15</v>
      </c>
    </row>
    <row r="11" spans="1:6">
      <c r="A11" s="3" t="s">
        <v>16</v>
      </c>
      <c r="B11" s="4"/>
      <c r="C11" s="5"/>
      <c r="D11" s="5"/>
      <c r="E11" s="5"/>
      <c r="F11" s="6">
        <f>F12</f>
        <v>28588000</v>
      </c>
    </row>
    <row r="12" spans="1:6" ht="57.75" customHeight="1">
      <c r="A12" s="7" t="s">
        <v>17</v>
      </c>
      <c r="B12" s="8"/>
      <c r="C12" s="9"/>
      <c r="D12" s="10"/>
      <c r="E12" s="10"/>
      <c r="F12" s="92">
        <f>ROUND(D13+D15+D19+D30+D47+D109+D111+D148+D153+D207+D209,2)</f>
        <v>28588000</v>
      </c>
    </row>
    <row r="13" spans="1:6">
      <c r="A13" s="11">
        <v>1</v>
      </c>
      <c r="B13" s="12" t="s">
        <v>18</v>
      </c>
      <c r="C13" s="13"/>
      <c r="D13" s="14">
        <f>F14</f>
        <v>2255680.5699999998</v>
      </c>
      <c r="E13" s="15"/>
      <c r="F13" s="16"/>
    </row>
    <row r="14" spans="1:6" ht="88.5">
      <c r="A14" s="17" t="s">
        <v>19</v>
      </c>
      <c r="B14" s="18" t="s">
        <v>20</v>
      </c>
      <c r="C14" s="19" t="s">
        <v>21</v>
      </c>
      <c r="D14" s="20">
        <v>2255680.5699999998</v>
      </c>
      <c r="E14" s="21">
        <v>1</v>
      </c>
      <c r="F14" s="22">
        <f>ROUND(D14*E14,2)</f>
        <v>2255680.5699999998</v>
      </c>
    </row>
    <row r="15" spans="1:6" ht="59.25">
      <c r="A15" s="23">
        <v>2</v>
      </c>
      <c r="B15" s="24" t="s">
        <v>22</v>
      </c>
      <c r="C15" s="25"/>
      <c r="D15" s="26">
        <f>SUM(F16:F18)</f>
        <v>1593092.52</v>
      </c>
      <c r="E15" s="27"/>
      <c r="F15" s="28"/>
    </row>
    <row r="16" spans="1:6" ht="59.25">
      <c r="A16" s="29" t="s">
        <v>23</v>
      </c>
      <c r="B16" s="30" t="s">
        <v>24</v>
      </c>
      <c r="C16" s="31" t="s">
        <v>25</v>
      </c>
      <c r="D16" s="32">
        <v>123695.42</v>
      </c>
      <c r="E16" s="32">
        <v>1</v>
      </c>
      <c r="F16" s="22">
        <f>ROUND(D16*E16,2)</f>
        <v>123695.42</v>
      </c>
    </row>
    <row r="17" spans="1:6" ht="69">
      <c r="A17" s="33" t="s">
        <v>26</v>
      </c>
      <c r="B17" s="34" t="s">
        <v>27</v>
      </c>
      <c r="C17" s="35" t="s">
        <v>25</v>
      </c>
      <c r="D17" s="36">
        <v>1222006.25</v>
      </c>
      <c r="E17" s="37">
        <v>1</v>
      </c>
      <c r="F17" s="22">
        <f t="shared" ref="F17:F18" si="0">ROUND(D17*E17,2)</f>
        <v>1222006.25</v>
      </c>
    </row>
    <row r="18" spans="1:6">
      <c r="A18" s="38" t="s">
        <v>28</v>
      </c>
      <c r="B18" s="39" t="s">
        <v>29</v>
      </c>
      <c r="C18" s="40" t="s">
        <v>25</v>
      </c>
      <c r="D18" s="41">
        <v>247390.85</v>
      </c>
      <c r="E18" s="42">
        <v>1</v>
      </c>
      <c r="F18" s="22">
        <f t="shared" si="0"/>
        <v>247390.85</v>
      </c>
    </row>
    <row r="19" spans="1:6" ht="29.25">
      <c r="A19" s="11" t="s">
        <v>30</v>
      </c>
      <c r="B19" s="12" t="s">
        <v>31</v>
      </c>
      <c r="C19" s="43"/>
      <c r="D19" s="26">
        <f>SUM(F20:F29)</f>
        <v>191916.19999999998</v>
      </c>
      <c r="E19" s="27"/>
      <c r="F19" s="28"/>
    </row>
    <row r="20" spans="1:6" ht="29.25">
      <c r="A20" s="17" t="s">
        <v>32</v>
      </c>
      <c r="B20" s="44" t="s">
        <v>33</v>
      </c>
      <c r="C20" s="19" t="s">
        <v>34</v>
      </c>
      <c r="D20" s="21">
        <v>190.56444400000001</v>
      </c>
      <c r="E20" s="21">
        <v>18</v>
      </c>
      <c r="F20" s="22">
        <f t="shared" ref="F20:F29" si="1">ROUND(D20*E20,2)</f>
        <v>3430.16</v>
      </c>
    </row>
    <row r="21" spans="1:6" ht="234.75">
      <c r="A21" s="17" t="s">
        <v>35</v>
      </c>
      <c r="B21" s="44" t="s">
        <v>36</v>
      </c>
      <c r="C21" s="19" t="s">
        <v>37</v>
      </c>
      <c r="D21" s="21">
        <v>1140.7537500000001</v>
      </c>
      <c r="E21" s="21">
        <v>32</v>
      </c>
      <c r="F21" s="22">
        <f t="shared" si="1"/>
        <v>36504.120000000003</v>
      </c>
    </row>
    <row r="22" spans="1:6" ht="69">
      <c r="A22" s="17" t="s">
        <v>38</v>
      </c>
      <c r="B22" s="44" t="s">
        <v>39</v>
      </c>
      <c r="C22" s="19" t="s">
        <v>37</v>
      </c>
      <c r="D22" s="21">
        <v>831.77750000000003</v>
      </c>
      <c r="E22" s="21">
        <v>24</v>
      </c>
      <c r="F22" s="22">
        <f t="shared" si="1"/>
        <v>19962.66</v>
      </c>
    </row>
    <row r="23" spans="1:6" ht="19.5">
      <c r="A23" s="17" t="s">
        <v>40</v>
      </c>
      <c r="B23" s="44" t="s">
        <v>41</v>
      </c>
      <c r="C23" s="19" t="s">
        <v>37</v>
      </c>
      <c r="D23" s="21">
        <v>1330.8668749999999</v>
      </c>
      <c r="E23" s="21">
        <v>16</v>
      </c>
      <c r="F23" s="22">
        <f t="shared" si="1"/>
        <v>21293.87</v>
      </c>
    </row>
    <row r="24" spans="1:6">
      <c r="A24" s="17" t="s">
        <v>42</v>
      </c>
      <c r="B24" s="44" t="s">
        <v>43</v>
      </c>
      <c r="C24" s="19" t="s">
        <v>34</v>
      </c>
      <c r="D24" s="21">
        <v>366.94119999999998</v>
      </c>
      <c r="E24" s="21">
        <v>100</v>
      </c>
      <c r="F24" s="22">
        <f t="shared" si="1"/>
        <v>36694.120000000003</v>
      </c>
    </row>
    <row r="25" spans="1:6" ht="108">
      <c r="A25" s="17" t="s">
        <v>44</v>
      </c>
      <c r="B25" s="44" t="s">
        <v>45</v>
      </c>
      <c r="C25" s="19" t="s">
        <v>34</v>
      </c>
      <c r="D25" s="21">
        <v>191.69225</v>
      </c>
      <c r="E25" s="21">
        <v>338</v>
      </c>
      <c r="F25" s="22">
        <f t="shared" si="1"/>
        <v>64791.98</v>
      </c>
    </row>
    <row r="26" spans="1:6" ht="29.25">
      <c r="A26" s="17" t="s">
        <v>46</v>
      </c>
      <c r="B26" s="44" t="s">
        <v>47</v>
      </c>
      <c r="C26" s="19" t="s">
        <v>25</v>
      </c>
      <c r="D26" s="21">
        <v>1395.7</v>
      </c>
      <c r="E26" s="21">
        <v>2</v>
      </c>
      <c r="F26" s="22">
        <f t="shared" si="1"/>
        <v>2791.4</v>
      </c>
    </row>
    <row r="27" spans="1:6" ht="29.25">
      <c r="A27" s="17" t="s">
        <v>48</v>
      </c>
      <c r="B27" s="44" t="s">
        <v>49</v>
      </c>
      <c r="C27" s="19" t="s">
        <v>25</v>
      </c>
      <c r="D27" s="21">
        <v>273.04500000000002</v>
      </c>
      <c r="E27" s="21">
        <v>2</v>
      </c>
      <c r="F27" s="22">
        <f t="shared" si="1"/>
        <v>546.09</v>
      </c>
    </row>
    <row r="28" spans="1:6" ht="48.75">
      <c r="A28" s="17" t="s">
        <v>50</v>
      </c>
      <c r="B28" s="44" t="s">
        <v>51</v>
      </c>
      <c r="C28" s="19" t="s">
        <v>25</v>
      </c>
      <c r="D28" s="21">
        <v>1741.6733300000001</v>
      </c>
      <c r="E28" s="21">
        <v>3</v>
      </c>
      <c r="F28" s="22">
        <f t="shared" si="1"/>
        <v>5225.0200000000004</v>
      </c>
    </row>
    <row r="29" spans="1:6" ht="59.25">
      <c r="A29" s="17" t="s">
        <v>52</v>
      </c>
      <c r="B29" s="44" t="s">
        <v>53</v>
      </c>
      <c r="C29" s="19" t="s">
        <v>34</v>
      </c>
      <c r="D29" s="21">
        <v>0.33839000000000002</v>
      </c>
      <c r="E29" s="21">
        <v>2000</v>
      </c>
      <c r="F29" s="22">
        <f t="shared" si="1"/>
        <v>676.78</v>
      </c>
    </row>
    <row r="30" spans="1:6">
      <c r="A30" s="23">
        <v>4</v>
      </c>
      <c r="B30" s="24" t="s">
        <v>54</v>
      </c>
      <c r="C30" s="25"/>
      <c r="D30" s="26">
        <f>D31+D36</f>
        <v>210569.95</v>
      </c>
      <c r="E30" s="27"/>
      <c r="F30" s="28"/>
    </row>
    <row r="31" spans="1:6" ht="19.5">
      <c r="A31" s="23" t="s">
        <v>55</v>
      </c>
      <c r="B31" s="24" t="s">
        <v>56</v>
      </c>
      <c r="C31" s="25"/>
      <c r="D31" s="26">
        <f>SUM(F32:F35)</f>
        <v>5265.3600000000006</v>
      </c>
      <c r="E31" s="27"/>
      <c r="F31" s="28"/>
    </row>
    <row r="32" spans="1:6" ht="98.25">
      <c r="A32" s="45" t="s">
        <v>57</v>
      </c>
      <c r="B32" s="46" t="s">
        <v>58</v>
      </c>
      <c r="C32" s="47" t="s">
        <v>34</v>
      </c>
      <c r="D32" s="48">
        <v>0.22559000000000001</v>
      </c>
      <c r="E32" s="49">
        <v>1000</v>
      </c>
      <c r="F32" s="22">
        <f t="shared" ref="F32:F35" si="2">ROUND(D32*E32,2)</f>
        <v>225.59</v>
      </c>
    </row>
    <row r="33" spans="1:6" ht="48.75">
      <c r="A33" s="45" t="s">
        <v>59</v>
      </c>
      <c r="B33" s="46" t="s">
        <v>60</v>
      </c>
      <c r="C33" s="47" t="s">
        <v>61</v>
      </c>
      <c r="D33" s="48">
        <v>4.4868300000000003</v>
      </c>
      <c r="E33" s="49">
        <v>60</v>
      </c>
      <c r="F33" s="22">
        <f t="shared" si="2"/>
        <v>269.20999999999998</v>
      </c>
    </row>
    <row r="34" spans="1:6" ht="59.25">
      <c r="A34" s="45" t="s">
        <v>62</v>
      </c>
      <c r="B34" s="46" t="s">
        <v>63</v>
      </c>
      <c r="C34" s="47" t="s">
        <v>61</v>
      </c>
      <c r="D34" s="48">
        <v>60.208500000000001</v>
      </c>
      <c r="E34" s="49">
        <v>60</v>
      </c>
      <c r="F34" s="22">
        <f t="shared" si="2"/>
        <v>3612.51</v>
      </c>
    </row>
    <row r="35" spans="1:6" ht="98.25">
      <c r="A35" s="45" t="s">
        <v>64</v>
      </c>
      <c r="B35" s="46" t="s">
        <v>65</v>
      </c>
      <c r="C35" s="47" t="s">
        <v>61</v>
      </c>
      <c r="D35" s="48">
        <v>19.300830000000001</v>
      </c>
      <c r="E35" s="49">
        <v>60</v>
      </c>
      <c r="F35" s="22">
        <f t="shared" si="2"/>
        <v>1158.05</v>
      </c>
    </row>
    <row r="36" spans="1:6" ht="19.5">
      <c r="A36" s="23" t="s">
        <v>66</v>
      </c>
      <c r="B36" s="24" t="s">
        <v>67</v>
      </c>
      <c r="C36" s="50"/>
      <c r="D36" s="51">
        <f>SUM(F37:F46)</f>
        <v>205304.59</v>
      </c>
      <c r="E36" s="27"/>
      <c r="F36" s="28"/>
    </row>
    <row r="37" spans="1:6" ht="48.75">
      <c r="A37" s="17" t="s">
        <v>68</v>
      </c>
      <c r="B37" s="52" t="s">
        <v>69</v>
      </c>
      <c r="C37" s="53" t="s">
        <v>61</v>
      </c>
      <c r="D37" s="54">
        <v>9.9512099999999997</v>
      </c>
      <c r="E37" s="55">
        <v>300</v>
      </c>
      <c r="F37" s="22">
        <f t="shared" ref="F37:F46" si="3">ROUND(D37*E37,2)</f>
        <v>2985.36</v>
      </c>
    </row>
    <row r="38" spans="1:6" ht="48.75">
      <c r="A38" s="17" t="s">
        <v>70</v>
      </c>
      <c r="B38" s="52" t="s">
        <v>71</v>
      </c>
      <c r="C38" s="53" t="s">
        <v>61</v>
      </c>
      <c r="D38" s="54">
        <v>13.184699999999999</v>
      </c>
      <c r="E38" s="56">
        <v>300</v>
      </c>
      <c r="F38" s="22">
        <f t="shared" si="3"/>
        <v>3955.41</v>
      </c>
    </row>
    <row r="39" spans="1:6" ht="48.75">
      <c r="A39" s="17" t="s">
        <v>72</v>
      </c>
      <c r="B39" s="52" t="s">
        <v>73</v>
      </c>
      <c r="C39" s="53" t="s">
        <v>61</v>
      </c>
      <c r="D39" s="54">
        <v>18.385899999999999</v>
      </c>
      <c r="E39" s="56">
        <v>300</v>
      </c>
      <c r="F39" s="22">
        <f t="shared" si="3"/>
        <v>5515.77</v>
      </c>
    </row>
    <row r="40" spans="1:6" ht="48.75">
      <c r="A40" s="17" t="s">
        <v>74</v>
      </c>
      <c r="B40" s="52" t="s">
        <v>60</v>
      </c>
      <c r="C40" s="53" t="s">
        <v>61</v>
      </c>
      <c r="D40" s="54">
        <v>4.4868100000000002</v>
      </c>
      <c r="E40" s="56">
        <v>900</v>
      </c>
      <c r="F40" s="22">
        <f t="shared" si="3"/>
        <v>4038.13</v>
      </c>
    </row>
    <row r="41" spans="1:6" ht="59.25">
      <c r="A41" s="17" t="s">
        <v>75</v>
      </c>
      <c r="B41" s="52" t="s">
        <v>76</v>
      </c>
      <c r="C41" s="53" t="s">
        <v>34</v>
      </c>
      <c r="D41" s="54">
        <v>95.664389999999997</v>
      </c>
      <c r="E41" s="56">
        <v>1200</v>
      </c>
      <c r="F41" s="22">
        <f t="shared" si="3"/>
        <v>114797.27</v>
      </c>
    </row>
    <row r="42" spans="1:6" ht="59.25">
      <c r="A42" s="17" t="s">
        <v>77</v>
      </c>
      <c r="B42" s="52" t="s">
        <v>78</v>
      </c>
      <c r="C42" s="53" t="s">
        <v>34</v>
      </c>
      <c r="D42" s="54">
        <v>32.598329999999997</v>
      </c>
      <c r="E42" s="56">
        <v>150</v>
      </c>
      <c r="F42" s="22">
        <f t="shared" si="3"/>
        <v>4889.75</v>
      </c>
    </row>
    <row r="43" spans="1:6" ht="59.25">
      <c r="A43" s="17" t="s">
        <v>79</v>
      </c>
      <c r="B43" s="52" t="s">
        <v>80</v>
      </c>
      <c r="C43" s="53" t="s">
        <v>61</v>
      </c>
      <c r="D43" s="54">
        <v>32.598329999999997</v>
      </c>
      <c r="E43" s="56">
        <v>896.86</v>
      </c>
      <c r="F43" s="22">
        <f t="shared" si="3"/>
        <v>29236.14</v>
      </c>
    </row>
    <row r="44" spans="1:6" ht="48.75">
      <c r="A44" s="17" t="s">
        <v>81</v>
      </c>
      <c r="B44" s="52" t="s">
        <v>82</v>
      </c>
      <c r="C44" s="53" t="s">
        <v>83</v>
      </c>
      <c r="D44" s="54">
        <v>131.00745000000001</v>
      </c>
      <c r="E44" s="56">
        <v>200</v>
      </c>
      <c r="F44" s="22">
        <f t="shared" si="3"/>
        <v>26201.49</v>
      </c>
    </row>
    <row r="45" spans="1:6" ht="48.75">
      <c r="A45" s="17" t="s">
        <v>84</v>
      </c>
      <c r="B45" s="52" t="s">
        <v>85</v>
      </c>
      <c r="C45" s="53" t="s">
        <v>83</v>
      </c>
      <c r="D45" s="54">
        <v>7.2190000000000003</v>
      </c>
      <c r="E45" s="56">
        <v>200</v>
      </c>
      <c r="F45" s="22">
        <f t="shared" si="3"/>
        <v>1443.8</v>
      </c>
    </row>
    <row r="46" spans="1:6" ht="88.5">
      <c r="A46" s="17" t="s">
        <v>86</v>
      </c>
      <c r="B46" s="52" t="s">
        <v>87</v>
      </c>
      <c r="C46" s="53" t="s">
        <v>25</v>
      </c>
      <c r="D46" s="54">
        <v>12241.47</v>
      </c>
      <c r="E46" s="56">
        <v>1</v>
      </c>
      <c r="F46" s="22">
        <f t="shared" si="3"/>
        <v>12241.47</v>
      </c>
    </row>
    <row r="47" spans="1:6" ht="39">
      <c r="A47" s="23">
        <v>5</v>
      </c>
      <c r="B47" s="24" t="s">
        <v>88</v>
      </c>
      <c r="C47" s="43"/>
      <c r="D47" s="57">
        <f>D48+D58+D64+D71+D73</f>
        <v>4854184.7244355008</v>
      </c>
      <c r="E47" s="58"/>
      <c r="F47" s="59"/>
    </row>
    <row r="48" spans="1:6" ht="19.5">
      <c r="A48" s="23" t="s">
        <v>89</v>
      </c>
      <c r="B48" s="24" t="s">
        <v>90</v>
      </c>
      <c r="C48" s="50"/>
      <c r="D48" s="51">
        <f>SUM(F49:F57)</f>
        <v>224320.74000000002</v>
      </c>
      <c r="E48" s="60"/>
      <c r="F48" s="61"/>
    </row>
    <row r="49" spans="1:6" ht="78.75">
      <c r="A49" s="62" t="s">
        <v>91</v>
      </c>
      <c r="B49" s="63" t="s">
        <v>92</v>
      </c>
      <c r="C49" s="64" t="s">
        <v>34</v>
      </c>
      <c r="D49" s="65">
        <v>5.4267899999999996</v>
      </c>
      <c r="E49" s="66">
        <v>3597.1</v>
      </c>
      <c r="F49" s="22">
        <f t="shared" ref="F49:F63" si="4">ROUND(D49*E49,2)</f>
        <v>19520.71</v>
      </c>
    </row>
    <row r="50" spans="1:6" ht="29.25">
      <c r="A50" s="62" t="s">
        <v>93</v>
      </c>
      <c r="B50" s="63" t="s">
        <v>94</v>
      </c>
      <c r="C50" s="64" t="s">
        <v>61</v>
      </c>
      <c r="D50" s="65">
        <v>281.95492000000002</v>
      </c>
      <c r="E50" s="66">
        <v>215.83</v>
      </c>
      <c r="F50" s="22">
        <f t="shared" si="4"/>
        <v>60854.33</v>
      </c>
    </row>
    <row r="51" spans="1:6" ht="59.25">
      <c r="A51" s="62" t="s">
        <v>95</v>
      </c>
      <c r="B51" s="63" t="s">
        <v>96</v>
      </c>
      <c r="C51" s="64" t="s">
        <v>61</v>
      </c>
      <c r="D51" s="65">
        <v>65.071520000000007</v>
      </c>
      <c r="E51" s="66">
        <v>23.63</v>
      </c>
      <c r="F51" s="22">
        <f t="shared" si="4"/>
        <v>1537.64</v>
      </c>
    </row>
    <row r="52" spans="1:6" ht="48.75">
      <c r="A52" s="62" t="s">
        <v>97</v>
      </c>
      <c r="B52" s="63" t="s">
        <v>98</v>
      </c>
      <c r="C52" s="64" t="s">
        <v>34</v>
      </c>
      <c r="D52" s="65">
        <v>29.06401</v>
      </c>
      <c r="E52" s="66">
        <v>125.6</v>
      </c>
      <c r="F52" s="22">
        <f t="shared" si="4"/>
        <v>3650.44</v>
      </c>
    </row>
    <row r="53" spans="1:6" ht="39">
      <c r="A53" s="62" t="s">
        <v>99</v>
      </c>
      <c r="B53" s="63" t="s">
        <v>100</v>
      </c>
      <c r="C53" s="64" t="s">
        <v>34</v>
      </c>
      <c r="D53" s="65">
        <v>36.558759999999999</v>
      </c>
      <c r="E53" s="66">
        <v>1417.01</v>
      </c>
      <c r="F53" s="22">
        <f t="shared" si="4"/>
        <v>51804.13</v>
      </c>
    </row>
    <row r="54" spans="1:6" ht="29.25">
      <c r="A54" s="62" t="s">
        <v>101</v>
      </c>
      <c r="B54" s="63" t="s">
        <v>102</v>
      </c>
      <c r="C54" s="64" t="s">
        <v>34</v>
      </c>
      <c r="D54" s="65">
        <v>16.26783</v>
      </c>
      <c r="E54" s="66">
        <v>959.49</v>
      </c>
      <c r="F54" s="22">
        <f t="shared" si="4"/>
        <v>15608.82</v>
      </c>
    </row>
    <row r="55" spans="1:6" ht="48.75">
      <c r="A55" s="62" t="s">
        <v>103</v>
      </c>
      <c r="B55" s="63" t="s">
        <v>60</v>
      </c>
      <c r="C55" s="64" t="s">
        <v>61</v>
      </c>
      <c r="D55" s="65">
        <v>4.4868100000000002</v>
      </c>
      <c r="E55" s="66">
        <v>849.38</v>
      </c>
      <c r="F55" s="22">
        <f t="shared" si="4"/>
        <v>3811.01</v>
      </c>
    </row>
    <row r="56" spans="1:6" ht="59.25">
      <c r="A56" s="62" t="s">
        <v>104</v>
      </c>
      <c r="B56" s="63" t="s">
        <v>63</v>
      </c>
      <c r="C56" s="64" t="s">
        <v>61</v>
      </c>
      <c r="D56" s="65">
        <v>60.208539999999999</v>
      </c>
      <c r="E56" s="66">
        <v>849.38</v>
      </c>
      <c r="F56" s="22">
        <f t="shared" si="4"/>
        <v>51139.93</v>
      </c>
    </row>
    <row r="57" spans="1:6" ht="98.25">
      <c r="A57" s="62" t="s">
        <v>105</v>
      </c>
      <c r="B57" s="67" t="s">
        <v>65</v>
      </c>
      <c r="C57" s="64" t="s">
        <v>61</v>
      </c>
      <c r="D57" s="68">
        <v>19.300820000000002</v>
      </c>
      <c r="E57" s="66">
        <v>849.38</v>
      </c>
      <c r="F57" s="22">
        <f t="shared" si="4"/>
        <v>16393.73</v>
      </c>
    </row>
    <row r="58" spans="1:6" ht="19.5">
      <c r="A58" s="23" t="s">
        <v>106</v>
      </c>
      <c r="B58" s="24" t="s">
        <v>107</v>
      </c>
      <c r="C58" s="69"/>
      <c r="D58" s="70">
        <f>SUM(F59:F63)</f>
        <v>1990711.3</v>
      </c>
      <c r="E58" s="71"/>
      <c r="F58" s="72"/>
    </row>
    <row r="59" spans="1:6" ht="88.5">
      <c r="A59" s="62" t="s">
        <v>108</v>
      </c>
      <c r="B59" s="63" t="s">
        <v>109</v>
      </c>
      <c r="C59" s="53" t="s">
        <v>34</v>
      </c>
      <c r="D59" s="41">
        <v>30.768515000000001</v>
      </c>
      <c r="E59" s="73">
        <v>3597.1</v>
      </c>
      <c r="F59" s="22">
        <f t="shared" si="4"/>
        <v>110677.43</v>
      </c>
    </row>
    <row r="60" spans="1:6" ht="59.25">
      <c r="A60" s="62" t="s">
        <v>110</v>
      </c>
      <c r="B60" s="63" t="s">
        <v>111</v>
      </c>
      <c r="C60" s="53" t="s">
        <v>34</v>
      </c>
      <c r="D60" s="41">
        <v>41.747422</v>
      </c>
      <c r="E60" s="73">
        <v>3597.1</v>
      </c>
      <c r="F60" s="22">
        <f t="shared" si="4"/>
        <v>150169.65</v>
      </c>
    </row>
    <row r="61" spans="1:6" ht="98.25">
      <c r="A61" s="62" t="s">
        <v>112</v>
      </c>
      <c r="B61" s="63" t="s">
        <v>113</v>
      </c>
      <c r="C61" s="53" t="s">
        <v>34</v>
      </c>
      <c r="D61" s="41">
        <v>208.950177</v>
      </c>
      <c r="E61" s="73">
        <v>5095.55</v>
      </c>
      <c r="F61" s="22">
        <f t="shared" si="4"/>
        <v>1064716.07</v>
      </c>
    </row>
    <row r="62" spans="1:6" ht="69">
      <c r="A62" s="62" t="s">
        <v>114</v>
      </c>
      <c r="B62" s="63" t="s">
        <v>115</v>
      </c>
      <c r="C62" s="53" t="s">
        <v>34</v>
      </c>
      <c r="D62" s="41">
        <v>33.488177</v>
      </c>
      <c r="E62" s="73">
        <v>5095.55</v>
      </c>
      <c r="F62" s="22">
        <f t="shared" si="4"/>
        <v>170640.68</v>
      </c>
    </row>
    <row r="63" spans="1:6" ht="98.25">
      <c r="A63" s="62" t="s">
        <v>116</v>
      </c>
      <c r="B63" s="67" t="s">
        <v>117</v>
      </c>
      <c r="C63" s="53" t="s">
        <v>83</v>
      </c>
      <c r="D63" s="54">
        <v>810.29603999999995</v>
      </c>
      <c r="E63" s="73">
        <v>610.28</v>
      </c>
      <c r="F63" s="22">
        <f t="shared" si="4"/>
        <v>494507.47</v>
      </c>
    </row>
    <row r="64" spans="1:6" ht="29.25">
      <c r="A64" s="23" t="s">
        <v>118</v>
      </c>
      <c r="B64" s="24" t="s">
        <v>119</v>
      </c>
      <c r="C64" s="69"/>
      <c r="D64" s="70">
        <f>SUM(F65:F70)</f>
        <v>708650.52915700001</v>
      </c>
      <c r="E64" s="71"/>
      <c r="F64" s="72"/>
    </row>
    <row r="65" spans="1:6" ht="59.25">
      <c r="A65" s="17" t="s">
        <v>120</v>
      </c>
      <c r="B65" s="52" t="s">
        <v>121</v>
      </c>
      <c r="C65" s="53" t="s">
        <v>34</v>
      </c>
      <c r="D65" s="74">
        <v>7.5448659999999999</v>
      </c>
      <c r="E65" s="73">
        <v>31680</v>
      </c>
      <c r="F65" s="74">
        <f t="shared" ref="F65:F128" si="5">(D65*E65)</f>
        <v>239021.35488</v>
      </c>
    </row>
    <row r="66" spans="1:6" ht="78.75">
      <c r="A66" s="17" t="s">
        <v>122</v>
      </c>
      <c r="B66" s="52" t="s">
        <v>123</v>
      </c>
      <c r="C66" s="53" t="s">
        <v>34</v>
      </c>
      <c r="D66" s="74">
        <v>176.72784999999999</v>
      </c>
      <c r="E66" s="73">
        <v>294.8</v>
      </c>
      <c r="F66" s="74">
        <f t="shared" si="5"/>
        <v>52099.370179999998</v>
      </c>
    </row>
    <row r="67" spans="1:6" ht="78.75">
      <c r="A67" s="17" t="s">
        <v>124</v>
      </c>
      <c r="B67" s="52" t="s">
        <v>125</v>
      </c>
      <c r="C67" s="53" t="s">
        <v>34</v>
      </c>
      <c r="D67" s="74">
        <v>161.70077000000001</v>
      </c>
      <c r="E67" s="73">
        <v>1006.1</v>
      </c>
      <c r="F67" s="74">
        <f t="shared" si="5"/>
        <v>162687.14469700001</v>
      </c>
    </row>
    <row r="68" spans="1:6" ht="98.25">
      <c r="A68" s="17" t="s">
        <v>126</v>
      </c>
      <c r="B68" s="52" t="s">
        <v>113</v>
      </c>
      <c r="C68" s="53" t="s">
        <v>34</v>
      </c>
      <c r="D68" s="74">
        <v>139.29176000000001</v>
      </c>
      <c r="E68" s="73">
        <v>1252</v>
      </c>
      <c r="F68" s="74">
        <f t="shared" si="5"/>
        <v>174393.28352000003</v>
      </c>
    </row>
    <row r="69" spans="1:6" ht="88.5">
      <c r="A69" s="17" t="s">
        <v>127</v>
      </c>
      <c r="B69" s="52" t="s">
        <v>109</v>
      </c>
      <c r="C69" s="53" t="s">
        <v>34</v>
      </c>
      <c r="D69" s="74">
        <v>30.768509999999999</v>
      </c>
      <c r="E69" s="73">
        <v>1252</v>
      </c>
      <c r="F69" s="74">
        <f t="shared" si="5"/>
        <v>38522.17452</v>
      </c>
    </row>
    <row r="70" spans="1:6" ht="69">
      <c r="A70" s="17" t="s">
        <v>128</v>
      </c>
      <c r="B70" s="52" t="s">
        <v>115</v>
      </c>
      <c r="C70" s="53" t="s">
        <v>34</v>
      </c>
      <c r="D70" s="74">
        <v>33.48818</v>
      </c>
      <c r="E70" s="73">
        <v>1252</v>
      </c>
      <c r="F70" s="74">
        <f t="shared" si="5"/>
        <v>41927.201359999999</v>
      </c>
    </row>
    <row r="71" spans="1:6">
      <c r="A71" s="23" t="s">
        <v>129</v>
      </c>
      <c r="B71" s="24" t="s">
        <v>130</v>
      </c>
      <c r="C71" s="43"/>
      <c r="D71" s="57">
        <f>SUM(F72)</f>
        <v>1607663.8085960001</v>
      </c>
      <c r="E71" s="58"/>
      <c r="F71" s="59"/>
    </row>
    <row r="72" spans="1:6" ht="39">
      <c r="A72" s="17" t="s">
        <v>131</v>
      </c>
      <c r="B72" s="44" t="s">
        <v>132</v>
      </c>
      <c r="C72" s="53" t="s">
        <v>34</v>
      </c>
      <c r="D72" s="21">
        <v>838.49530000000004</v>
      </c>
      <c r="E72" s="75">
        <v>1917.32</v>
      </c>
      <c r="F72" s="74">
        <f t="shared" si="5"/>
        <v>1607663.8085960001</v>
      </c>
    </row>
    <row r="73" spans="1:6" ht="29.25">
      <c r="A73" s="23" t="s">
        <v>133</v>
      </c>
      <c r="B73" s="24" t="s">
        <v>134</v>
      </c>
      <c r="C73" s="50"/>
      <c r="D73" s="51">
        <f>SUM(F74:F108)</f>
        <v>322838.34668249998</v>
      </c>
      <c r="E73" s="60"/>
      <c r="F73" s="61"/>
    </row>
    <row r="74" spans="1:6" ht="48.75">
      <c r="A74" s="17" t="s">
        <v>135</v>
      </c>
      <c r="B74" s="52" t="s">
        <v>136</v>
      </c>
      <c r="C74" s="53" t="s">
        <v>83</v>
      </c>
      <c r="D74" s="54">
        <v>68.906409999999994</v>
      </c>
      <c r="E74" s="73">
        <v>205.26</v>
      </c>
      <c r="F74" s="74">
        <f t="shared" si="5"/>
        <v>14143.729716599999</v>
      </c>
    </row>
    <row r="75" spans="1:6" ht="167.25">
      <c r="A75" s="17" t="s">
        <v>137</v>
      </c>
      <c r="B75" s="52" t="s">
        <v>138</v>
      </c>
      <c r="C75" s="53" t="s">
        <v>83</v>
      </c>
      <c r="D75" s="54">
        <v>26.407029999999999</v>
      </c>
      <c r="E75" s="73">
        <v>1000.43</v>
      </c>
      <c r="F75" s="74">
        <f t="shared" si="5"/>
        <v>26418.385022899998</v>
      </c>
    </row>
    <row r="76" spans="1:6" ht="98.25">
      <c r="A76" s="17" t="s">
        <v>139</v>
      </c>
      <c r="B76" s="52" t="s">
        <v>140</v>
      </c>
      <c r="C76" s="53" t="s">
        <v>83</v>
      </c>
      <c r="D76" s="54">
        <v>51.37276</v>
      </c>
      <c r="E76" s="73">
        <v>662.16</v>
      </c>
      <c r="F76" s="74">
        <f t="shared" si="5"/>
        <v>34016.986761599997</v>
      </c>
    </row>
    <row r="77" spans="1:6" ht="205.5">
      <c r="A77" s="17" t="s">
        <v>141</v>
      </c>
      <c r="B77" s="52" t="s">
        <v>142</v>
      </c>
      <c r="C77" s="53" t="s">
        <v>83</v>
      </c>
      <c r="D77" s="54">
        <v>43.552199999999999</v>
      </c>
      <c r="E77" s="73">
        <v>508.86</v>
      </c>
      <c r="F77" s="74">
        <f t="shared" si="5"/>
        <v>22161.972492000001</v>
      </c>
    </row>
    <row r="78" spans="1:6" ht="98.25">
      <c r="A78" s="17" t="s">
        <v>143</v>
      </c>
      <c r="B78" s="52" t="s">
        <v>144</v>
      </c>
      <c r="C78" s="53" t="s">
        <v>83</v>
      </c>
      <c r="D78" s="54">
        <v>18.047509999999999</v>
      </c>
      <c r="E78" s="73">
        <v>546.38</v>
      </c>
      <c r="F78" s="74">
        <f t="shared" si="5"/>
        <v>9860.7985137999985</v>
      </c>
    </row>
    <row r="79" spans="1:6" ht="48.75">
      <c r="A79" s="17" t="s">
        <v>145</v>
      </c>
      <c r="B79" s="52" t="s">
        <v>146</v>
      </c>
      <c r="C79" s="53" t="s">
        <v>25</v>
      </c>
      <c r="D79" s="54">
        <v>175.19874999999999</v>
      </c>
      <c r="E79" s="73">
        <v>24</v>
      </c>
      <c r="F79" s="74">
        <f t="shared" si="5"/>
        <v>4204.7699999999995</v>
      </c>
    </row>
    <row r="80" spans="1:6" ht="48.75">
      <c r="A80" s="17" t="s">
        <v>147</v>
      </c>
      <c r="B80" s="52" t="s">
        <v>148</v>
      </c>
      <c r="C80" s="53" t="s">
        <v>25</v>
      </c>
      <c r="D80" s="54">
        <v>456.04</v>
      </c>
      <c r="E80" s="73">
        <v>2</v>
      </c>
      <c r="F80" s="74">
        <f t="shared" si="5"/>
        <v>912.08</v>
      </c>
    </row>
    <row r="81" spans="1:6" ht="98.25">
      <c r="A81" s="17" t="s">
        <v>149</v>
      </c>
      <c r="B81" s="52" t="s">
        <v>150</v>
      </c>
      <c r="C81" s="53" t="s">
        <v>25</v>
      </c>
      <c r="D81" s="54">
        <v>7556.2583299999997</v>
      </c>
      <c r="E81" s="73">
        <v>6</v>
      </c>
      <c r="F81" s="74">
        <f t="shared" si="5"/>
        <v>45337.549979999996</v>
      </c>
    </row>
    <row r="82" spans="1:6" ht="39">
      <c r="A82" s="17" t="s">
        <v>151</v>
      </c>
      <c r="B82" s="52" t="s">
        <v>152</v>
      </c>
      <c r="C82" s="53" t="s">
        <v>34</v>
      </c>
      <c r="D82" s="54">
        <v>7.43208</v>
      </c>
      <c r="E82" s="73">
        <v>120</v>
      </c>
      <c r="F82" s="74">
        <f t="shared" si="5"/>
        <v>891.84960000000001</v>
      </c>
    </row>
    <row r="83" spans="1:6" ht="48.75">
      <c r="A83" s="17" t="s">
        <v>153</v>
      </c>
      <c r="B83" s="52" t="s">
        <v>154</v>
      </c>
      <c r="C83" s="53" t="s">
        <v>61</v>
      </c>
      <c r="D83" s="54">
        <v>56.197989999999997</v>
      </c>
      <c r="E83" s="73">
        <v>83.49</v>
      </c>
      <c r="F83" s="74">
        <f t="shared" si="5"/>
        <v>4691.9701850999991</v>
      </c>
    </row>
    <row r="84" spans="1:6" ht="59.25">
      <c r="A84" s="17" t="s">
        <v>155</v>
      </c>
      <c r="B84" s="52" t="s">
        <v>80</v>
      </c>
      <c r="C84" s="53" t="s">
        <v>61</v>
      </c>
      <c r="D84" s="54">
        <v>32.598300000000002</v>
      </c>
      <c r="E84" s="73">
        <v>49.29</v>
      </c>
      <c r="F84" s="74">
        <f t="shared" si="5"/>
        <v>1606.770207</v>
      </c>
    </row>
    <row r="85" spans="1:6" ht="48.75">
      <c r="A85" s="17" t="s">
        <v>156</v>
      </c>
      <c r="B85" s="52" t="s">
        <v>157</v>
      </c>
      <c r="C85" s="53" t="s">
        <v>61</v>
      </c>
      <c r="D85" s="54">
        <v>24.577190000000002</v>
      </c>
      <c r="E85" s="73">
        <v>34.200000000000003</v>
      </c>
      <c r="F85" s="74">
        <f t="shared" si="5"/>
        <v>840.53989800000011</v>
      </c>
    </row>
    <row r="86" spans="1:6" ht="59.25">
      <c r="A86" s="17" t="s">
        <v>158</v>
      </c>
      <c r="B86" s="52" t="s">
        <v>159</v>
      </c>
      <c r="C86" s="53" t="s">
        <v>160</v>
      </c>
      <c r="D86" s="54">
        <v>29.126899999999999</v>
      </c>
      <c r="E86" s="73">
        <v>34.200000000000003</v>
      </c>
      <c r="F86" s="74">
        <f t="shared" si="5"/>
        <v>996.13998000000004</v>
      </c>
    </row>
    <row r="87" spans="1:6" ht="59.25">
      <c r="A87" s="17" t="s">
        <v>161</v>
      </c>
      <c r="B87" s="52" t="s">
        <v>162</v>
      </c>
      <c r="C87" s="53" t="s">
        <v>61</v>
      </c>
      <c r="D87" s="54">
        <v>565.28863000000001</v>
      </c>
      <c r="E87" s="73">
        <v>18.64</v>
      </c>
      <c r="F87" s="74">
        <f t="shared" si="5"/>
        <v>10536.980063200001</v>
      </c>
    </row>
    <row r="88" spans="1:6" ht="88.5">
      <c r="A88" s="17" t="s">
        <v>163</v>
      </c>
      <c r="B88" s="52" t="s">
        <v>164</v>
      </c>
      <c r="C88" s="53" t="s">
        <v>61</v>
      </c>
      <c r="D88" s="54">
        <v>689.58020999999997</v>
      </c>
      <c r="E88" s="73">
        <v>3.74</v>
      </c>
      <c r="F88" s="74">
        <f t="shared" si="5"/>
        <v>2579.0299854</v>
      </c>
    </row>
    <row r="89" spans="1:6" ht="98.25">
      <c r="A89" s="17" t="s">
        <v>165</v>
      </c>
      <c r="B89" s="52" t="s">
        <v>166</v>
      </c>
      <c r="C89" s="53" t="s">
        <v>34</v>
      </c>
      <c r="D89" s="54">
        <v>325.54489999999998</v>
      </c>
      <c r="E89" s="73">
        <v>28.06</v>
      </c>
      <c r="F89" s="74">
        <f t="shared" si="5"/>
        <v>9134.7898939999995</v>
      </c>
    </row>
    <row r="90" spans="1:6" ht="108">
      <c r="A90" s="17" t="s">
        <v>167</v>
      </c>
      <c r="B90" s="52" t="s">
        <v>168</v>
      </c>
      <c r="C90" s="53" t="s">
        <v>34</v>
      </c>
      <c r="D90" s="54">
        <v>65.472399999999993</v>
      </c>
      <c r="E90" s="73">
        <v>222.63</v>
      </c>
      <c r="F90" s="74">
        <f t="shared" si="5"/>
        <v>14576.120411999998</v>
      </c>
    </row>
    <row r="91" spans="1:6" ht="39">
      <c r="A91" s="17" t="s">
        <v>169</v>
      </c>
      <c r="B91" s="52" t="s">
        <v>170</v>
      </c>
      <c r="C91" s="53" t="s">
        <v>34</v>
      </c>
      <c r="D91" s="54">
        <v>47.690480000000001</v>
      </c>
      <c r="E91" s="73">
        <v>0.84</v>
      </c>
      <c r="F91" s="74">
        <f t="shared" si="5"/>
        <v>40.060003199999997</v>
      </c>
    </row>
    <row r="92" spans="1:6" ht="78.75">
      <c r="A92" s="17" t="s">
        <v>171</v>
      </c>
      <c r="B92" s="52" t="s">
        <v>172</v>
      </c>
      <c r="C92" s="53" t="s">
        <v>61</v>
      </c>
      <c r="D92" s="54">
        <v>833.94969000000003</v>
      </c>
      <c r="E92" s="73">
        <v>1.59</v>
      </c>
      <c r="F92" s="74">
        <f t="shared" si="5"/>
        <v>1325.9800071000002</v>
      </c>
    </row>
    <row r="93" spans="1:6" ht="39">
      <c r="A93" s="17" t="s">
        <v>173</v>
      </c>
      <c r="B93" s="52" t="s">
        <v>174</v>
      </c>
      <c r="C93" s="53" t="s">
        <v>175</v>
      </c>
      <c r="D93" s="54">
        <v>12.55809</v>
      </c>
      <c r="E93" s="73">
        <v>56.12</v>
      </c>
      <c r="F93" s="74">
        <f t="shared" si="5"/>
        <v>704.76001079999992</v>
      </c>
    </row>
    <row r="94" spans="1:6" ht="39">
      <c r="A94" s="17" t="s">
        <v>176</v>
      </c>
      <c r="B94" s="52" t="s">
        <v>177</v>
      </c>
      <c r="C94" s="53" t="s">
        <v>175</v>
      </c>
      <c r="D94" s="54">
        <v>12.43272</v>
      </c>
      <c r="E94" s="73">
        <v>62.35</v>
      </c>
      <c r="F94" s="74">
        <f t="shared" si="5"/>
        <v>775.18009200000006</v>
      </c>
    </row>
    <row r="95" spans="1:6" ht="48.75">
      <c r="A95" s="17" t="s">
        <v>178</v>
      </c>
      <c r="B95" s="52" t="s">
        <v>179</v>
      </c>
      <c r="C95" s="53" t="s">
        <v>34</v>
      </c>
      <c r="D95" s="54">
        <v>157.17633000000001</v>
      </c>
      <c r="E95" s="73">
        <v>25.69</v>
      </c>
      <c r="F95" s="74">
        <f t="shared" si="5"/>
        <v>4037.8599177000006</v>
      </c>
    </row>
    <row r="96" spans="1:6" ht="48.75">
      <c r="A96" s="17" t="s">
        <v>180</v>
      </c>
      <c r="B96" s="52" t="s">
        <v>181</v>
      </c>
      <c r="C96" s="53" t="s">
        <v>61</v>
      </c>
      <c r="D96" s="54">
        <v>57.572330000000001</v>
      </c>
      <c r="E96" s="73">
        <v>1.59</v>
      </c>
      <c r="F96" s="74">
        <f t="shared" si="5"/>
        <v>91.540004700000011</v>
      </c>
    </row>
    <row r="97" spans="1:6" ht="78.75">
      <c r="A97" s="17" t="s">
        <v>182</v>
      </c>
      <c r="B97" s="52" t="s">
        <v>183</v>
      </c>
      <c r="C97" s="53" t="s">
        <v>34</v>
      </c>
      <c r="D97" s="54">
        <v>7.7078100000000003</v>
      </c>
      <c r="E97" s="73">
        <v>394.64</v>
      </c>
      <c r="F97" s="74">
        <f t="shared" si="5"/>
        <v>3041.8101384000001</v>
      </c>
    </row>
    <row r="98" spans="1:6" ht="78.75">
      <c r="A98" s="17" t="s">
        <v>184</v>
      </c>
      <c r="B98" s="52" t="s">
        <v>185</v>
      </c>
      <c r="C98" s="53" t="s">
        <v>34</v>
      </c>
      <c r="D98" s="54">
        <v>27.133970000000001</v>
      </c>
      <c r="E98" s="73">
        <v>394.64</v>
      </c>
      <c r="F98" s="74">
        <f t="shared" si="5"/>
        <v>10708.1499208</v>
      </c>
    </row>
    <row r="99" spans="1:6" ht="48.75">
      <c r="A99" s="17" t="s">
        <v>186</v>
      </c>
      <c r="B99" s="52" t="s">
        <v>187</v>
      </c>
      <c r="C99" s="53" t="s">
        <v>34</v>
      </c>
      <c r="D99" s="54">
        <v>185.78921</v>
      </c>
      <c r="E99" s="73">
        <v>177.71</v>
      </c>
      <c r="F99" s="74">
        <f t="shared" si="5"/>
        <v>33016.600509100004</v>
      </c>
    </row>
    <row r="100" spans="1:6" ht="39">
      <c r="A100" s="17" t="s">
        <v>188</v>
      </c>
      <c r="B100" s="52" t="s">
        <v>189</v>
      </c>
      <c r="C100" s="53" t="s">
        <v>83</v>
      </c>
      <c r="D100" s="54">
        <v>31.270340000000001</v>
      </c>
      <c r="E100" s="73">
        <v>14.5</v>
      </c>
      <c r="F100" s="74">
        <f t="shared" si="5"/>
        <v>453.41993000000002</v>
      </c>
    </row>
    <row r="101" spans="1:6" ht="59.25">
      <c r="A101" s="17" t="s">
        <v>190</v>
      </c>
      <c r="B101" s="52" t="s">
        <v>191</v>
      </c>
      <c r="C101" s="53" t="s">
        <v>34</v>
      </c>
      <c r="D101" s="54">
        <v>183.89676</v>
      </c>
      <c r="E101" s="73">
        <v>84.46</v>
      </c>
      <c r="F101" s="74">
        <f t="shared" si="5"/>
        <v>15531.920349599999</v>
      </c>
    </row>
    <row r="102" spans="1:6" ht="48.75">
      <c r="A102" s="17" t="s">
        <v>192</v>
      </c>
      <c r="B102" s="52" t="s">
        <v>193</v>
      </c>
      <c r="C102" s="53" t="s">
        <v>61</v>
      </c>
      <c r="D102" s="54">
        <v>672.74675000000002</v>
      </c>
      <c r="E102" s="73">
        <v>8.4499999999999993</v>
      </c>
      <c r="F102" s="74">
        <f t="shared" si="5"/>
        <v>5684.7100375</v>
      </c>
    </row>
    <row r="103" spans="1:6" ht="69">
      <c r="A103" s="17" t="s">
        <v>194</v>
      </c>
      <c r="B103" s="52" t="s">
        <v>195</v>
      </c>
      <c r="C103" s="53" t="s">
        <v>34</v>
      </c>
      <c r="D103" s="54">
        <v>141.45998</v>
      </c>
      <c r="E103" s="73">
        <v>84.46</v>
      </c>
      <c r="F103" s="74">
        <f t="shared" si="5"/>
        <v>11947.709910799998</v>
      </c>
    </row>
    <row r="104" spans="1:6" ht="69">
      <c r="A104" s="17" t="s">
        <v>196</v>
      </c>
      <c r="B104" s="52" t="s">
        <v>197</v>
      </c>
      <c r="C104" s="53" t="s">
        <v>34</v>
      </c>
      <c r="D104" s="54">
        <v>402.15886</v>
      </c>
      <c r="E104" s="73">
        <v>9.82</v>
      </c>
      <c r="F104" s="74">
        <f t="shared" si="5"/>
        <v>3949.2000052000003</v>
      </c>
    </row>
    <row r="105" spans="1:6" ht="59.25">
      <c r="A105" s="17" t="s">
        <v>198</v>
      </c>
      <c r="B105" s="52" t="s">
        <v>199</v>
      </c>
      <c r="C105" s="53" t="s">
        <v>34</v>
      </c>
      <c r="D105" s="54">
        <v>13.33512</v>
      </c>
      <c r="E105" s="73">
        <v>422.48</v>
      </c>
      <c r="F105" s="74">
        <f t="shared" si="5"/>
        <v>5633.8214975999999</v>
      </c>
    </row>
    <row r="106" spans="1:6" ht="48.75">
      <c r="A106" s="17" t="s">
        <v>200</v>
      </c>
      <c r="B106" s="52" t="s">
        <v>201</v>
      </c>
      <c r="C106" s="53" t="s">
        <v>34</v>
      </c>
      <c r="D106" s="54">
        <v>21.89517</v>
      </c>
      <c r="E106" s="73">
        <v>422.48</v>
      </c>
      <c r="F106" s="74">
        <f t="shared" si="5"/>
        <v>9250.2714216000004</v>
      </c>
    </row>
    <row r="107" spans="1:6" ht="48.75">
      <c r="A107" s="17" t="s">
        <v>202</v>
      </c>
      <c r="B107" s="52" t="s">
        <v>203</v>
      </c>
      <c r="C107" s="53" t="s">
        <v>34</v>
      </c>
      <c r="D107" s="54">
        <v>46.146639999999998</v>
      </c>
      <c r="E107" s="73">
        <v>9.82</v>
      </c>
      <c r="F107" s="74">
        <f t="shared" si="5"/>
        <v>453.16000479999997</v>
      </c>
    </row>
    <row r="108" spans="1:6" ht="59.25">
      <c r="A108" s="17" t="s">
        <v>204</v>
      </c>
      <c r="B108" s="52" t="s">
        <v>205</v>
      </c>
      <c r="C108" s="53" t="s">
        <v>34</v>
      </c>
      <c r="D108" s="54">
        <v>306.03064999999998</v>
      </c>
      <c r="E108" s="73">
        <v>43.4</v>
      </c>
      <c r="F108" s="74">
        <f t="shared" si="5"/>
        <v>13281.730209999998</v>
      </c>
    </row>
    <row r="109" spans="1:6" ht="48.75">
      <c r="A109" s="23">
        <v>6</v>
      </c>
      <c r="B109" s="24" t="s">
        <v>206</v>
      </c>
      <c r="C109" s="69"/>
      <c r="D109" s="57">
        <f>SUM(F110)</f>
        <v>1478623.2872000001</v>
      </c>
      <c r="E109" s="58"/>
      <c r="F109" s="59"/>
    </row>
    <row r="110" spans="1:6" ht="98.25">
      <c r="A110" s="17" t="s">
        <v>207</v>
      </c>
      <c r="B110" s="67" t="s">
        <v>208</v>
      </c>
      <c r="C110" s="76" t="s">
        <v>175</v>
      </c>
      <c r="D110" s="77">
        <v>41.534362000000002</v>
      </c>
      <c r="E110" s="21">
        <v>35600</v>
      </c>
      <c r="F110" s="74">
        <f t="shared" si="5"/>
        <v>1478623.2872000001</v>
      </c>
    </row>
    <row r="111" spans="1:6" ht="122.25">
      <c r="A111" s="78">
        <v>7</v>
      </c>
      <c r="B111" s="79" t="s">
        <v>209</v>
      </c>
      <c r="C111" s="80"/>
      <c r="D111" s="27">
        <f>SUM(F112:F147)</f>
        <v>9240796.4461759869</v>
      </c>
      <c r="E111" s="60"/>
      <c r="F111" s="28"/>
    </row>
    <row r="112" spans="1:6" ht="59.25">
      <c r="A112" s="45" t="s">
        <v>210</v>
      </c>
      <c r="B112" s="81" t="s">
        <v>211</v>
      </c>
      <c r="C112" s="53" t="s">
        <v>83</v>
      </c>
      <c r="D112" s="82">
        <v>97.795000000000002</v>
      </c>
      <c r="E112" s="73">
        <v>1680</v>
      </c>
      <c r="F112" s="74">
        <f t="shared" si="5"/>
        <v>164295.6</v>
      </c>
    </row>
    <row r="113" spans="1:6" ht="59.25">
      <c r="A113" s="45" t="s">
        <v>212</v>
      </c>
      <c r="B113" s="81" t="s">
        <v>213</v>
      </c>
      <c r="C113" s="53" t="s">
        <v>83</v>
      </c>
      <c r="D113" s="82">
        <v>83.407111</v>
      </c>
      <c r="E113" s="73">
        <v>960</v>
      </c>
      <c r="F113" s="74">
        <f t="shared" si="5"/>
        <v>80070.826560000001</v>
      </c>
    </row>
    <row r="114" spans="1:6" ht="59.25">
      <c r="A114" s="45" t="s">
        <v>214</v>
      </c>
      <c r="B114" s="81" t="s">
        <v>215</v>
      </c>
      <c r="C114" s="53" t="s">
        <v>83</v>
      </c>
      <c r="D114" s="82">
        <v>153.99296000000001</v>
      </c>
      <c r="E114" s="73">
        <v>240</v>
      </c>
      <c r="F114" s="74">
        <f t="shared" si="5"/>
        <v>36958.310400000002</v>
      </c>
    </row>
    <row r="115" spans="1:6" ht="48.75">
      <c r="A115" s="45" t="s">
        <v>216</v>
      </c>
      <c r="B115" s="81" t="s">
        <v>217</v>
      </c>
      <c r="C115" s="53" t="s">
        <v>83</v>
      </c>
      <c r="D115" s="82">
        <v>18.69923622</v>
      </c>
      <c r="E115" s="73">
        <v>12023.4</v>
      </c>
      <c r="F115" s="74">
        <f t="shared" si="5"/>
        <v>224828.39676754799</v>
      </c>
    </row>
    <row r="116" spans="1:6" ht="48.75">
      <c r="A116" s="45" t="s">
        <v>218</v>
      </c>
      <c r="B116" s="81" t="s">
        <v>219</v>
      </c>
      <c r="C116" s="53" t="s">
        <v>83</v>
      </c>
      <c r="D116" s="82">
        <v>28.387245199999999</v>
      </c>
      <c r="E116" s="73">
        <v>8720</v>
      </c>
      <c r="F116" s="74">
        <f t="shared" si="5"/>
        <v>247536.77814399998</v>
      </c>
    </row>
    <row r="117" spans="1:6" ht="48.75">
      <c r="A117" s="45" t="s">
        <v>220</v>
      </c>
      <c r="B117" s="81" t="s">
        <v>221</v>
      </c>
      <c r="C117" s="53" t="s">
        <v>83</v>
      </c>
      <c r="D117" s="82">
        <v>33.325246999999997</v>
      </c>
      <c r="E117" s="73">
        <v>3200</v>
      </c>
      <c r="F117" s="74">
        <f t="shared" si="5"/>
        <v>106640.7904</v>
      </c>
    </row>
    <row r="118" spans="1:6" ht="39">
      <c r="A118" s="45" t="s">
        <v>222</v>
      </c>
      <c r="B118" s="81" t="s">
        <v>223</v>
      </c>
      <c r="C118" s="53" t="s">
        <v>25</v>
      </c>
      <c r="D118" s="82">
        <v>26.507300000000001</v>
      </c>
      <c r="E118" s="73">
        <v>800</v>
      </c>
      <c r="F118" s="74">
        <f t="shared" si="5"/>
        <v>21205.84</v>
      </c>
    </row>
    <row r="119" spans="1:6" ht="39">
      <c r="A119" s="45" t="s">
        <v>224</v>
      </c>
      <c r="B119" s="81" t="s">
        <v>225</v>
      </c>
      <c r="C119" s="53" t="s">
        <v>25</v>
      </c>
      <c r="D119" s="82">
        <v>35.994782999999998</v>
      </c>
      <c r="E119" s="73">
        <v>1000</v>
      </c>
      <c r="F119" s="74">
        <f t="shared" si="5"/>
        <v>35994.782999999996</v>
      </c>
    </row>
    <row r="120" spans="1:6" ht="39">
      <c r="A120" s="45" t="s">
        <v>226</v>
      </c>
      <c r="B120" s="81" t="s">
        <v>227</v>
      </c>
      <c r="C120" s="53" t="s">
        <v>25</v>
      </c>
      <c r="D120" s="82">
        <v>52.450629999999997</v>
      </c>
      <c r="E120" s="73">
        <v>80</v>
      </c>
      <c r="F120" s="74">
        <f t="shared" si="5"/>
        <v>4196.0504000000001</v>
      </c>
    </row>
    <row r="121" spans="1:6" ht="39">
      <c r="A121" s="45" t="s">
        <v>228</v>
      </c>
      <c r="B121" s="81" t="s">
        <v>227</v>
      </c>
      <c r="C121" s="53" t="s">
        <v>25</v>
      </c>
      <c r="D121" s="82">
        <v>86.139253999999994</v>
      </c>
      <c r="E121" s="73">
        <v>40</v>
      </c>
      <c r="F121" s="74">
        <f t="shared" si="5"/>
        <v>3445.5701599999998</v>
      </c>
    </row>
    <row r="122" spans="1:6" ht="29.25">
      <c r="A122" s="45" t="s">
        <v>229</v>
      </c>
      <c r="B122" s="81" t="s">
        <v>230</v>
      </c>
      <c r="C122" s="53" t="s">
        <v>83</v>
      </c>
      <c r="D122" s="82">
        <v>12.332471999999999</v>
      </c>
      <c r="E122" s="73">
        <v>15108</v>
      </c>
      <c r="F122" s="74">
        <f t="shared" si="5"/>
        <v>186318.98697599999</v>
      </c>
    </row>
    <row r="123" spans="1:6" ht="69">
      <c r="A123" s="45" t="s">
        <v>231</v>
      </c>
      <c r="B123" s="81" t="s">
        <v>232</v>
      </c>
      <c r="C123" s="53" t="s">
        <v>25</v>
      </c>
      <c r="D123" s="82">
        <v>3273.36904</v>
      </c>
      <c r="E123" s="73">
        <v>70</v>
      </c>
      <c r="F123" s="74">
        <f t="shared" si="5"/>
        <v>229135.8328</v>
      </c>
    </row>
    <row r="124" spans="1:6" ht="69">
      <c r="A124" s="45" t="s">
        <v>233</v>
      </c>
      <c r="B124" s="81" t="s">
        <v>234</v>
      </c>
      <c r="C124" s="53" t="s">
        <v>25</v>
      </c>
      <c r="D124" s="82">
        <v>2549.049</v>
      </c>
      <c r="E124" s="73">
        <v>10</v>
      </c>
      <c r="F124" s="74">
        <f t="shared" si="5"/>
        <v>25490.489999999998</v>
      </c>
    </row>
    <row r="125" spans="1:6" ht="48.75">
      <c r="A125" s="45" t="s">
        <v>235</v>
      </c>
      <c r="B125" s="81" t="s">
        <v>236</v>
      </c>
      <c r="C125" s="53" t="s">
        <v>25</v>
      </c>
      <c r="D125" s="82">
        <v>5789.6194999999998</v>
      </c>
      <c r="E125" s="73">
        <v>20</v>
      </c>
      <c r="F125" s="74">
        <f t="shared" si="5"/>
        <v>115792.39</v>
      </c>
    </row>
    <row r="126" spans="1:6" ht="48.75">
      <c r="A126" s="45" t="s">
        <v>237</v>
      </c>
      <c r="B126" s="81" t="s">
        <v>238</v>
      </c>
      <c r="C126" s="53" t="s">
        <v>25</v>
      </c>
      <c r="D126" s="82">
        <v>3048.7649999999999</v>
      </c>
      <c r="E126" s="73">
        <v>32</v>
      </c>
      <c r="F126" s="74">
        <f t="shared" si="5"/>
        <v>97560.48</v>
      </c>
    </row>
    <row r="127" spans="1:6" ht="59.25">
      <c r="A127" s="45" t="s">
        <v>239</v>
      </c>
      <c r="B127" s="81" t="s">
        <v>240</v>
      </c>
      <c r="C127" s="53" t="s">
        <v>25</v>
      </c>
      <c r="D127" s="82">
        <v>1086.3855000000001</v>
      </c>
      <c r="E127" s="73">
        <v>60</v>
      </c>
      <c r="F127" s="74">
        <f t="shared" si="5"/>
        <v>65183.130000000005</v>
      </c>
    </row>
    <row r="128" spans="1:6" ht="29.25">
      <c r="A128" s="45" t="s">
        <v>241</v>
      </c>
      <c r="B128" s="81" t="s">
        <v>242</v>
      </c>
      <c r="C128" s="53" t="s">
        <v>25</v>
      </c>
      <c r="D128" s="82">
        <v>12423.674999999999</v>
      </c>
      <c r="E128" s="73">
        <v>6</v>
      </c>
      <c r="F128" s="74">
        <f t="shared" si="5"/>
        <v>74542.049999999988</v>
      </c>
    </row>
    <row r="129" spans="1:6" ht="88.5">
      <c r="A129" s="45" t="s">
        <v>243</v>
      </c>
      <c r="B129" s="81" t="s">
        <v>244</v>
      </c>
      <c r="C129" s="53" t="s">
        <v>25</v>
      </c>
      <c r="D129" s="82">
        <v>1174.6807100000001</v>
      </c>
      <c r="E129" s="73">
        <v>14</v>
      </c>
      <c r="F129" s="74">
        <f t="shared" ref="F129:F152" si="6">(D129*E129)</f>
        <v>16445.52994</v>
      </c>
    </row>
    <row r="130" spans="1:6" ht="39">
      <c r="A130" s="45" t="s">
        <v>245</v>
      </c>
      <c r="B130" s="81" t="s">
        <v>246</v>
      </c>
      <c r="C130" s="53" t="s">
        <v>25</v>
      </c>
      <c r="D130" s="82">
        <v>421.22</v>
      </c>
      <c r="E130" s="73">
        <v>2</v>
      </c>
      <c r="F130" s="74">
        <f t="shared" si="6"/>
        <v>842.44</v>
      </c>
    </row>
    <row r="131" spans="1:6" ht="29.25">
      <c r="A131" s="45" t="s">
        <v>247</v>
      </c>
      <c r="B131" s="81" t="s">
        <v>248</v>
      </c>
      <c r="C131" s="53" t="s">
        <v>83</v>
      </c>
      <c r="D131" s="82">
        <v>269.50963000000002</v>
      </c>
      <c r="E131" s="73">
        <v>1848</v>
      </c>
      <c r="F131" s="74">
        <f t="shared" si="6"/>
        <v>498053.79624000005</v>
      </c>
    </row>
    <row r="132" spans="1:6" ht="29.25">
      <c r="A132" s="45" t="s">
        <v>249</v>
      </c>
      <c r="B132" s="81" t="s">
        <v>250</v>
      </c>
      <c r="C132" s="53" t="s">
        <v>83</v>
      </c>
      <c r="D132" s="82">
        <v>133.43885</v>
      </c>
      <c r="E132" s="73">
        <v>3696</v>
      </c>
      <c r="F132" s="74">
        <f t="shared" si="6"/>
        <v>493189.98960000003</v>
      </c>
    </row>
    <row r="133" spans="1:6" ht="29.25">
      <c r="A133" s="45" t="s">
        <v>251</v>
      </c>
      <c r="B133" s="81" t="s">
        <v>252</v>
      </c>
      <c r="C133" s="53" t="s">
        <v>83</v>
      </c>
      <c r="D133" s="82">
        <v>107.69607000000001</v>
      </c>
      <c r="E133" s="73">
        <v>1848</v>
      </c>
      <c r="F133" s="74">
        <f t="shared" si="6"/>
        <v>199022.33736</v>
      </c>
    </row>
    <row r="134" spans="1:6" ht="19.5">
      <c r="A134" s="45" t="s">
        <v>253</v>
      </c>
      <c r="B134" s="81" t="s">
        <v>254</v>
      </c>
      <c r="C134" s="53" t="s">
        <v>83</v>
      </c>
      <c r="D134" s="82">
        <v>83.031130000000005</v>
      </c>
      <c r="E134" s="73">
        <v>770</v>
      </c>
      <c r="F134" s="74">
        <f t="shared" si="6"/>
        <v>63933.970100000006</v>
      </c>
    </row>
    <row r="135" spans="1:6" ht="19.5">
      <c r="A135" s="45" t="s">
        <v>255</v>
      </c>
      <c r="B135" s="81" t="s">
        <v>256</v>
      </c>
      <c r="C135" s="53" t="s">
        <v>83</v>
      </c>
      <c r="D135" s="82">
        <v>65.610253999999998</v>
      </c>
      <c r="E135" s="73">
        <v>7392</v>
      </c>
      <c r="F135" s="74">
        <f t="shared" si="6"/>
        <v>484990.99756799999</v>
      </c>
    </row>
    <row r="136" spans="1:6" ht="19.5">
      <c r="A136" s="45" t="s">
        <v>257</v>
      </c>
      <c r="B136" s="81" t="s">
        <v>258</v>
      </c>
      <c r="C136" s="53" t="s">
        <v>83</v>
      </c>
      <c r="D136" s="82">
        <v>50.257330000000003</v>
      </c>
      <c r="E136" s="73">
        <v>5929</v>
      </c>
      <c r="F136" s="74">
        <f t="shared" si="6"/>
        <v>297975.70957000001</v>
      </c>
    </row>
    <row r="137" spans="1:6" ht="19.5">
      <c r="A137" s="45" t="s">
        <v>259</v>
      </c>
      <c r="B137" s="81" t="s">
        <v>260</v>
      </c>
      <c r="C137" s="53" t="s">
        <v>83</v>
      </c>
      <c r="D137" s="82">
        <v>34.929470999999999</v>
      </c>
      <c r="E137" s="73">
        <v>13321</v>
      </c>
      <c r="F137" s="74">
        <f t="shared" si="6"/>
        <v>465295.48319100001</v>
      </c>
    </row>
    <row r="138" spans="1:6" ht="19.5">
      <c r="A138" s="45" t="s">
        <v>261</v>
      </c>
      <c r="B138" s="81" t="s">
        <v>262</v>
      </c>
      <c r="C138" s="53" t="s">
        <v>83</v>
      </c>
      <c r="D138" s="82">
        <v>26.118772</v>
      </c>
      <c r="E138" s="73">
        <v>27258</v>
      </c>
      <c r="F138" s="74">
        <f t="shared" si="6"/>
        <v>711945.48717600002</v>
      </c>
    </row>
    <row r="139" spans="1:6" ht="19.5">
      <c r="A139" s="45" t="s">
        <v>263</v>
      </c>
      <c r="B139" s="81" t="s">
        <v>264</v>
      </c>
      <c r="C139" s="53" t="s">
        <v>83</v>
      </c>
      <c r="D139" s="82">
        <v>19.350951999999999</v>
      </c>
      <c r="E139" s="73">
        <v>30677</v>
      </c>
      <c r="F139" s="74">
        <f t="shared" si="6"/>
        <v>593629.15450399998</v>
      </c>
    </row>
    <row r="140" spans="1:6" ht="19.5">
      <c r="A140" s="45" t="s">
        <v>265</v>
      </c>
      <c r="B140" s="81" t="s">
        <v>266</v>
      </c>
      <c r="C140" s="53" t="s">
        <v>83</v>
      </c>
      <c r="D140" s="82">
        <v>14.187355999999999</v>
      </c>
      <c r="E140" s="73">
        <v>51467</v>
      </c>
      <c r="F140" s="74">
        <f t="shared" si="6"/>
        <v>730180.65125200001</v>
      </c>
    </row>
    <row r="141" spans="1:6" ht="29.25">
      <c r="A141" s="45" t="s">
        <v>267</v>
      </c>
      <c r="B141" s="81" t="s">
        <v>268</v>
      </c>
      <c r="C141" s="53" t="s">
        <v>83</v>
      </c>
      <c r="D141" s="82">
        <v>10.251993990000001</v>
      </c>
      <c r="E141" s="73">
        <v>40656</v>
      </c>
      <c r="F141" s="74">
        <f t="shared" si="6"/>
        <v>416805.06765744003</v>
      </c>
    </row>
    <row r="142" spans="1:6" ht="29.25">
      <c r="A142" s="45" t="s">
        <v>269</v>
      </c>
      <c r="B142" s="81" t="s">
        <v>270</v>
      </c>
      <c r="C142" s="53" t="s">
        <v>83</v>
      </c>
      <c r="D142" s="82">
        <v>9.0989579999999997</v>
      </c>
      <c r="E142" s="73">
        <v>31416</v>
      </c>
      <c r="F142" s="74">
        <f t="shared" si="6"/>
        <v>285852.86452800001</v>
      </c>
    </row>
    <row r="143" spans="1:6" ht="29.25">
      <c r="A143" s="45" t="s">
        <v>271</v>
      </c>
      <c r="B143" s="81" t="s">
        <v>272</v>
      </c>
      <c r="C143" s="53" t="s">
        <v>83</v>
      </c>
      <c r="D143" s="82">
        <v>7.1814090000000004</v>
      </c>
      <c r="E143" s="73">
        <v>98830</v>
      </c>
      <c r="F143" s="74">
        <f t="shared" si="6"/>
        <v>709738.65147000004</v>
      </c>
    </row>
    <row r="144" spans="1:6" ht="29.25">
      <c r="A144" s="45" t="s">
        <v>273</v>
      </c>
      <c r="B144" s="81" t="s">
        <v>270</v>
      </c>
      <c r="C144" s="53" t="s">
        <v>83</v>
      </c>
      <c r="D144" s="82">
        <v>9.0989579999999997</v>
      </c>
      <c r="E144" s="73">
        <v>101794</v>
      </c>
      <c r="F144" s="74">
        <f t="shared" si="6"/>
        <v>926219.33065199992</v>
      </c>
    </row>
    <row r="145" spans="1:6" ht="29.25">
      <c r="A145" s="45" t="s">
        <v>274</v>
      </c>
      <c r="B145" s="81" t="s">
        <v>268</v>
      </c>
      <c r="C145" s="53" t="s">
        <v>83</v>
      </c>
      <c r="D145" s="82">
        <v>10.251994</v>
      </c>
      <c r="E145" s="73">
        <v>40040</v>
      </c>
      <c r="F145" s="74">
        <f t="shared" si="6"/>
        <v>410489.83976</v>
      </c>
    </row>
    <row r="146" spans="1:6" ht="167.25">
      <c r="A146" s="45" t="s">
        <v>275</v>
      </c>
      <c r="B146" s="81" t="s">
        <v>276</v>
      </c>
      <c r="C146" s="53" t="s">
        <v>25</v>
      </c>
      <c r="D146" s="82">
        <v>536.62545</v>
      </c>
      <c r="E146" s="73">
        <v>200</v>
      </c>
      <c r="F146" s="74">
        <f t="shared" si="6"/>
        <v>107325.09</v>
      </c>
    </row>
    <row r="147" spans="1:6" ht="313.5">
      <c r="A147" s="45" t="s">
        <v>277</v>
      </c>
      <c r="B147" s="81" t="s">
        <v>278</v>
      </c>
      <c r="C147" s="53" t="s">
        <v>25</v>
      </c>
      <c r="D147" s="82">
        <v>109.66374999999999</v>
      </c>
      <c r="E147" s="73">
        <v>1000</v>
      </c>
      <c r="F147" s="74">
        <f t="shared" si="6"/>
        <v>109663.75</v>
      </c>
    </row>
    <row r="148" spans="1:6" ht="91.5">
      <c r="A148" s="78">
        <v>8</v>
      </c>
      <c r="B148" s="83" t="s">
        <v>279</v>
      </c>
      <c r="C148" s="84"/>
      <c r="D148" s="26">
        <f>SUM(F149:F152)</f>
        <v>2842395.5101699997</v>
      </c>
      <c r="E148" s="71"/>
      <c r="F148" s="61"/>
    </row>
    <row r="149" spans="1:6" ht="98.25">
      <c r="A149" s="45" t="s">
        <v>280</v>
      </c>
      <c r="B149" s="30" t="s">
        <v>281</v>
      </c>
      <c r="C149" s="53" t="s">
        <v>25</v>
      </c>
      <c r="D149" s="85">
        <v>12631.384</v>
      </c>
      <c r="E149" s="73">
        <v>75</v>
      </c>
      <c r="F149" s="74">
        <f t="shared" ref="F149:F152" si="7">(D149*E149)</f>
        <v>947353.8</v>
      </c>
    </row>
    <row r="150" spans="1:6" ht="98.25">
      <c r="A150" s="45" t="s">
        <v>282</v>
      </c>
      <c r="B150" s="30" t="s">
        <v>283</v>
      </c>
      <c r="C150" s="53" t="s">
        <v>25</v>
      </c>
      <c r="D150" s="85">
        <v>12631.38409</v>
      </c>
      <c r="E150" s="73">
        <v>66</v>
      </c>
      <c r="F150" s="74">
        <f t="shared" si="7"/>
        <v>833671.34993999999</v>
      </c>
    </row>
    <row r="151" spans="1:6" ht="88.5">
      <c r="A151" s="45" t="s">
        <v>284</v>
      </c>
      <c r="B151" s="30" t="s">
        <v>285</v>
      </c>
      <c r="C151" s="53" t="s">
        <v>25</v>
      </c>
      <c r="D151" s="85">
        <v>19520.34809</v>
      </c>
      <c r="E151" s="73">
        <v>47</v>
      </c>
      <c r="F151" s="74">
        <f t="shared" si="7"/>
        <v>917456.36022999999</v>
      </c>
    </row>
    <row r="152" spans="1:6" ht="48.75">
      <c r="A152" s="45" t="s">
        <v>286</v>
      </c>
      <c r="B152" s="30" t="s">
        <v>287</v>
      </c>
      <c r="C152" s="53" t="s">
        <v>25</v>
      </c>
      <c r="D152" s="85">
        <v>143914</v>
      </c>
      <c r="E152" s="73">
        <v>1</v>
      </c>
      <c r="F152" s="74">
        <f t="shared" si="7"/>
        <v>143914</v>
      </c>
    </row>
    <row r="153" spans="1:6" ht="108">
      <c r="A153" s="23">
        <v>9</v>
      </c>
      <c r="B153" s="24" t="s">
        <v>288</v>
      </c>
      <c r="C153" s="25"/>
      <c r="D153" s="26">
        <f>D154+D173+D187+D191+D196+D205</f>
        <v>5436545.1288752006</v>
      </c>
      <c r="E153" s="58"/>
      <c r="F153" s="59"/>
    </row>
    <row r="154" spans="1:6" ht="19.5">
      <c r="A154" s="23" t="s">
        <v>289</v>
      </c>
      <c r="B154" s="24" t="s">
        <v>290</v>
      </c>
      <c r="C154" s="50"/>
      <c r="D154" s="51">
        <f>SUM(F155:F172)</f>
        <v>226087.1902712</v>
      </c>
      <c r="E154" s="60"/>
      <c r="F154" s="28"/>
    </row>
    <row r="155" spans="1:6" ht="48.75">
      <c r="A155" s="45" t="s">
        <v>291</v>
      </c>
      <c r="B155" s="81" t="s">
        <v>292</v>
      </c>
      <c r="C155" s="53" t="s">
        <v>61</v>
      </c>
      <c r="D155" s="42">
        <v>50.82199</v>
      </c>
      <c r="E155" s="73">
        <v>3.82</v>
      </c>
      <c r="F155" s="74">
        <f t="shared" ref="F155:F186" si="8">(D155*E155)</f>
        <v>194.14000179999999</v>
      </c>
    </row>
    <row r="156" spans="1:6" ht="59.25">
      <c r="A156" s="45" t="s">
        <v>293</v>
      </c>
      <c r="B156" s="81" t="s">
        <v>294</v>
      </c>
      <c r="C156" s="53" t="s">
        <v>61</v>
      </c>
      <c r="D156" s="42">
        <v>112.60927</v>
      </c>
      <c r="E156" s="73">
        <v>22.88</v>
      </c>
      <c r="F156" s="74">
        <f t="shared" si="8"/>
        <v>2576.5000975999997</v>
      </c>
    </row>
    <row r="157" spans="1:6" ht="88.5">
      <c r="A157" s="45" t="s">
        <v>295</v>
      </c>
      <c r="B157" s="81" t="s">
        <v>296</v>
      </c>
      <c r="C157" s="53" t="s">
        <v>61</v>
      </c>
      <c r="D157" s="42">
        <v>599.40635999999995</v>
      </c>
      <c r="E157" s="73">
        <v>2.83</v>
      </c>
      <c r="F157" s="74">
        <f t="shared" si="8"/>
        <v>1696.3199987999999</v>
      </c>
    </row>
    <row r="158" spans="1:6" ht="48.75">
      <c r="A158" s="45" t="s">
        <v>297</v>
      </c>
      <c r="B158" s="81" t="s">
        <v>298</v>
      </c>
      <c r="C158" s="53" t="s">
        <v>61</v>
      </c>
      <c r="D158" s="42">
        <v>543.54762000000005</v>
      </c>
      <c r="E158" s="73">
        <v>0.42</v>
      </c>
      <c r="F158" s="74">
        <f t="shared" si="8"/>
        <v>228.29000040000003</v>
      </c>
    </row>
    <row r="159" spans="1:6" ht="39">
      <c r="A159" s="45" t="s">
        <v>299</v>
      </c>
      <c r="B159" s="81" t="s">
        <v>300</v>
      </c>
      <c r="C159" s="53" t="s">
        <v>61</v>
      </c>
      <c r="D159" s="42">
        <v>165.28570999999999</v>
      </c>
      <c r="E159" s="73">
        <v>0.42</v>
      </c>
      <c r="F159" s="74">
        <f t="shared" si="8"/>
        <v>69.419998199999995</v>
      </c>
    </row>
    <row r="160" spans="1:6" ht="88.5">
      <c r="A160" s="45" t="s">
        <v>301</v>
      </c>
      <c r="B160" s="81" t="s">
        <v>302</v>
      </c>
      <c r="C160" s="53" t="s">
        <v>34</v>
      </c>
      <c r="D160" s="42">
        <v>3.0831300000000001</v>
      </c>
      <c r="E160" s="73">
        <v>260.08</v>
      </c>
      <c r="F160" s="74">
        <f t="shared" si="8"/>
        <v>801.86045039999999</v>
      </c>
    </row>
    <row r="161" spans="1:6" ht="39">
      <c r="A161" s="45" t="s">
        <v>303</v>
      </c>
      <c r="B161" s="81" t="s">
        <v>170</v>
      </c>
      <c r="C161" s="53" t="s">
        <v>34</v>
      </c>
      <c r="D161" s="42">
        <v>47.68806</v>
      </c>
      <c r="E161" s="73">
        <v>260.08</v>
      </c>
      <c r="F161" s="74">
        <f t="shared" si="8"/>
        <v>12402.710644799999</v>
      </c>
    </row>
    <row r="162" spans="1:6" ht="186">
      <c r="A162" s="45" t="s">
        <v>304</v>
      </c>
      <c r="B162" s="81" t="s">
        <v>305</v>
      </c>
      <c r="C162" s="53" t="s">
        <v>34</v>
      </c>
      <c r="D162" s="42">
        <v>465.45055000000002</v>
      </c>
      <c r="E162" s="73">
        <v>260.08</v>
      </c>
      <c r="F162" s="74">
        <f t="shared" si="8"/>
        <v>121054.379044</v>
      </c>
    </row>
    <row r="163" spans="1:6" ht="117.75">
      <c r="A163" s="45" t="s">
        <v>306</v>
      </c>
      <c r="B163" s="81" t="s">
        <v>307</v>
      </c>
      <c r="C163" s="53" t="s">
        <v>34</v>
      </c>
      <c r="D163" s="42">
        <v>147.53831</v>
      </c>
      <c r="E163" s="73">
        <v>9.92</v>
      </c>
      <c r="F163" s="74">
        <f t="shared" si="8"/>
        <v>1463.5800351999999</v>
      </c>
    </row>
    <row r="164" spans="1:6" ht="156.75">
      <c r="A164" s="45" t="s">
        <v>308</v>
      </c>
      <c r="B164" s="81" t="s">
        <v>309</v>
      </c>
      <c r="C164" s="53" t="s">
        <v>25</v>
      </c>
      <c r="D164" s="42">
        <v>827.98</v>
      </c>
      <c r="E164" s="73">
        <v>1</v>
      </c>
      <c r="F164" s="74">
        <f t="shared" si="8"/>
        <v>827.98</v>
      </c>
    </row>
    <row r="165" spans="1:6" ht="205.5">
      <c r="A165" s="45" t="s">
        <v>310</v>
      </c>
      <c r="B165" s="81" t="s">
        <v>311</v>
      </c>
      <c r="C165" s="53" t="s">
        <v>312</v>
      </c>
      <c r="D165" s="42">
        <v>30025.599999999999</v>
      </c>
      <c r="E165" s="73">
        <v>1</v>
      </c>
      <c r="F165" s="74">
        <f t="shared" si="8"/>
        <v>30025.599999999999</v>
      </c>
    </row>
    <row r="166" spans="1:6" ht="195.75">
      <c r="A166" s="45" t="s">
        <v>313</v>
      </c>
      <c r="B166" s="81" t="s">
        <v>314</v>
      </c>
      <c r="C166" s="53" t="s">
        <v>312</v>
      </c>
      <c r="D166" s="42">
        <v>6646.15</v>
      </c>
      <c r="E166" s="73">
        <v>1</v>
      </c>
      <c r="F166" s="74">
        <f t="shared" si="8"/>
        <v>6646.15</v>
      </c>
    </row>
    <row r="167" spans="1:6" ht="117.75">
      <c r="A167" s="45" t="s">
        <v>315</v>
      </c>
      <c r="B167" s="81" t="s">
        <v>316</v>
      </c>
      <c r="C167" s="53" t="s">
        <v>317</v>
      </c>
      <c r="D167" s="42">
        <v>4163</v>
      </c>
      <c r="E167" s="73">
        <v>1</v>
      </c>
      <c r="F167" s="74">
        <f t="shared" si="8"/>
        <v>4163</v>
      </c>
    </row>
    <row r="168" spans="1:6" ht="225">
      <c r="A168" s="45" t="s">
        <v>318</v>
      </c>
      <c r="B168" s="81" t="s">
        <v>319</v>
      </c>
      <c r="C168" s="53" t="s">
        <v>312</v>
      </c>
      <c r="D168" s="42">
        <v>11412.85</v>
      </c>
      <c r="E168" s="73">
        <v>1</v>
      </c>
      <c r="F168" s="74">
        <f t="shared" si="8"/>
        <v>11412.85</v>
      </c>
    </row>
    <row r="169" spans="1:6" ht="98.25">
      <c r="A169" s="45" t="s">
        <v>320</v>
      </c>
      <c r="B169" s="81" t="s">
        <v>321</v>
      </c>
      <c r="C169" s="53" t="s">
        <v>312</v>
      </c>
      <c r="D169" s="42">
        <v>5290.68</v>
      </c>
      <c r="E169" s="73">
        <v>1</v>
      </c>
      <c r="F169" s="74">
        <f t="shared" si="8"/>
        <v>5290.68</v>
      </c>
    </row>
    <row r="170" spans="1:6" ht="78.75">
      <c r="A170" s="45" t="s">
        <v>322</v>
      </c>
      <c r="B170" s="81" t="s">
        <v>323</v>
      </c>
      <c r="C170" s="53" t="s">
        <v>312</v>
      </c>
      <c r="D170" s="42">
        <v>8193.51</v>
      </c>
      <c r="E170" s="73">
        <v>1</v>
      </c>
      <c r="F170" s="74">
        <f t="shared" si="8"/>
        <v>8193.51</v>
      </c>
    </row>
    <row r="171" spans="1:6" ht="88.5">
      <c r="A171" s="45" t="s">
        <v>324</v>
      </c>
      <c r="B171" s="81" t="s">
        <v>325</v>
      </c>
      <c r="C171" s="53" t="s">
        <v>312</v>
      </c>
      <c r="D171" s="42">
        <v>13786.84</v>
      </c>
      <c r="E171" s="73">
        <v>1</v>
      </c>
      <c r="F171" s="74">
        <f t="shared" si="8"/>
        <v>13786.84</v>
      </c>
    </row>
    <row r="172" spans="1:6" ht="137.25">
      <c r="A172" s="45" t="s">
        <v>326</v>
      </c>
      <c r="B172" s="81" t="s">
        <v>327</v>
      </c>
      <c r="C172" s="53" t="s">
        <v>312</v>
      </c>
      <c r="D172" s="42">
        <v>5253.38</v>
      </c>
      <c r="E172" s="73">
        <v>1</v>
      </c>
      <c r="F172" s="74">
        <f t="shared" si="8"/>
        <v>5253.38</v>
      </c>
    </row>
    <row r="173" spans="1:6" ht="19.5">
      <c r="A173" s="23" t="s">
        <v>328</v>
      </c>
      <c r="B173" s="24" t="s">
        <v>329</v>
      </c>
      <c r="C173" s="69"/>
      <c r="D173" s="70">
        <f>SUM(F174:F186)</f>
        <v>180694.41929400002</v>
      </c>
      <c r="E173" s="71"/>
      <c r="F173" s="61"/>
    </row>
    <row r="174" spans="1:6" ht="48.75">
      <c r="A174" s="45" t="s">
        <v>330</v>
      </c>
      <c r="B174" s="81" t="s">
        <v>193</v>
      </c>
      <c r="C174" s="53" t="s">
        <v>61</v>
      </c>
      <c r="D174" s="42">
        <v>672.74697000000003</v>
      </c>
      <c r="E174" s="73">
        <v>13.2</v>
      </c>
      <c r="F174" s="74">
        <f t="shared" si="8"/>
        <v>8880.2600039999998</v>
      </c>
    </row>
    <row r="175" spans="1:6" ht="59.25">
      <c r="A175" s="45" t="s">
        <v>331</v>
      </c>
      <c r="B175" s="81" t="s">
        <v>332</v>
      </c>
      <c r="C175" s="53" t="s">
        <v>34</v>
      </c>
      <c r="D175" s="42">
        <v>318.23795000000001</v>
      </c>
      <c r="E175" s="73">
        <v>132</v>
      </c>
      <c r="F175" s="74">
        <f t="shared" si="8"/>
        <v>42007.409400000004</v>
      </c>
    </row>
    <row r="176" spans="1:6" ht="205.5">
      <c r="A176" s="45" t="s">
        <v>333</v>
      </c>
      <c r="B176" s="81" t="s">
        <v>334</v>
      </c>
      <c r="C176" s="53" t="s">
        <v>25</v>
      </c>
      <c r="D176" s="42">
        <v>2500.9232999999999</v>
      </c>
      <c r="E176" s="73">
        <v>3</v>
      </c>
      <c r="F176" s="74">
        <f t="shared" si="8"/>
        <v>7502.7698999999993</v>
      </c>
    </row>
    <row r="177" spans="1:6" ht="186">
      <c r="A177" s="45" t="s">
        <v>335</v>
      </c>
      <c r="B177" s="81" t="s">
        <v>336</v>
      </c>
      <c r="C177" s="53" t="s">
        <v>25</v>
      </c>
      <c r="D177" s="42">
        <v>6407.2966699999997</v>
      </c>
      <c r="E177" s="73">
        <v>3</v>
      </c>
      <c r="F177" s="74">
        <f t="shared" si="8"/>
        <v>19221.890009999999</v>
      </c>
    </row>
    <row r="178" spans="1:6" ht="215.25">
      <c r="A178" s="45" t="s">
        <v>337</v>
      </c>
      <c r="B178" s="81" t="s">
        <v>338</v>
      </c>
      <c r="C178" s="53" t="s">
        <v>25</v>
      </c>
      <c r="D178" s="42">
        <v>6745.27333</v>
      </c>
      <c r="E178" s="73">
        <v>3</v>
      </c>
      <c r="F178" s="74">
        <f t="shared" si="8"/>
        <v>20235.81999</v>
      </c>
    </row>
    <row r="179" spans="1:6" ht="195.75">
      <c r="A179" s="45" t="s">
        <v>339</v>
      </c>
      <c r="B179" s="81" t="s">
        <v>340</v>
      </c>
      <c r="C179" s="53" t="s">
        <v>25</v>
      </c>
      <c r="D179" s="42">
        <v>2411.5500000000002</v>
      </c>
      <c r="E179" s="73">
        <v>3</v>
      </c>
      <c r="F179" s="74">
        <f t="shared" si="8"/>
        <v>7234.6500000000005</v>
      </c>
    </row>
    <row r="180" spans="1:6" ht="195.75">
      <c r="A180" s="45" t="s">
        <v>341</v>
      </c>
      <c r="B180" s="81" t="s">
        <v>342</v>
      </c>
      <c r="C180" s="53" t="s">
        <v>25</v>
      </c>
      <c r="D180" s="42">
        <v>4271.8966700000001</v>
      </c>
      <c r="E180" s="73">
        <v>3</v>
      </c>
      <c r="F180" s="74">
        <f t="shared" si="8"/>
        <v>12815.69001</v>
      </c>
    </row>
    <row r="181" spans="1:6" ht="215.25">
      <c r="A181" s="45" t="s">
        <v>343</v>
      </c>
      <c r="B181" s="81" t="s">
        <v>344</v>
      </c>
      <c r="C181" s="53" t="s">
        <v>25</v>
      </c>
      <c r="D181" s="42">
        <v>2660.54333</v>
      </c>
      <c r="E181" s="73">
        <v>3</v>
      </c>
      <c r="F181" s="74">
        <f t="shared" si="8"/>
        <v>7981.6299899999995</v>
      </c>
    </row>
    <row r="182" spans="1:6" ht="195.75">
      <c r="A182" s="45" t="s">
        <v>345</v>
      </c>
      <c r="B182" s="81" t="s">
        <v>346</v>
      </c>
      <c r="C182" s="53" t="s">
        <v>25</v>
      </c>
      <c r="D182" s="42">
        <v>2056.6266700000001</v>
      </c>
      <c r="E182" s="73">
        <v>3</v>
      </c>
      <c r="F182" s="74">
        <f t="shared" si="8"/>
        <v>6169.8800100000008</v>
      </c>
    </row>
    <row r="183" spans="1:6" ht="215.25">
      <c r="A183" s="45" t="s">
        <v>347</v>
      </c>
      <c r="B183" s="81" t="s">
        <v>348</v>
      </c>
      <c r="C183" s="53" t="s">
        <v>25</v>
      </c>
      <c r="D183" s="42">
        <v>5076.63</v>
      </c>
      <c r="E183" s="73">
        <v>3</v>
      </c>
      <c r="F183" s="74">
        <f t="shared" si="8"/>
        <v>15229.89</v>
      </c>
    </row>
    <row r="184" spans="1:6" ht="215.25">
      <c r="A184" s="45" t="s">
        <v>349</v>
      </c>
      <c r="B184" s="81" t="s">
        <v>350</v>
      </c>
      <c r="C184" s="53" t="s">
        <v>25</v>
      </c>
      <c r="D184" s="42">
        <v>5454.5733300000002</v>
      </c>
      <c r="E184" s="73">
        <v>3</v>
      </c>
      <c r="F184" s="74">
        <f t="shared" si="8"/>
        <v>16363.719990000001</v>
      </c>
    </row>
    <row r="185" spans="1:6" ht="215.25">
      <c r="A185" s="45" t="s">
        <v>351</v>
      </c>
      <c r="B185" s="81" t="s">
        <v>352</v>
      </c>
      <c r="C185" s="53" t="s">
        <v>25</v>
      </c>
      <c r="D185" s="42">
        <v>2735.59</v>
      </c>
      <c r="E185" s="73">
        <v>3</v>
      </c>
      <c r="F185" s="74">
        <f t="shared" si="8"/>
        <v>8206.77</v>
      </c>
    </row>
    <row r="186" spans="1:6" ht="186">
      <c r="A186" s="45" t="s">
        <v>353</v>
      </c>
      <c r="B186" s="81" t="s">
        <v>354</v>
      </c>
      <c r="C186" s="53" t="s">
        <v>25</v>
      </c>
      <c r="D186" s="42">
        <v>2948.0133300000002</v>
      </c>
      <c r="E186" s="73">
        <v>3</v>
      </c>
      <c r="F186" s="74">
        <f t="shared" si="8"/>
        <v>8844.0399900000011</v>
      </c>
    </row>
    <row r="187" spans="1:6">
      <c r="A187" s="23" t="s">
        <v>355</v>
      </c>
      <c r="B187" s="24" t="s">
        <v>356</v>
      </c>
      <c r="C187" s="43"/>
      <c r="D187" s="57">
        <f>SUM(F188:F190)</f>
        <v>110999.25951</v>
      </c>
      <c r="E187" s="58"/>
      <c r="F187" s="59"/>
    </row>
    <row r="188" spans="1:6" ht="186">
      <c r="A188" s="45" t="s">
        <v>357</v>
      </c>
      <c r="B188" s="30" t="s">
        <v>305</v>
      </c>
      <c r="C188" s="86" t="s">
        <v>34</v>
      </c>
      <c r="D188" s="87">
        <v>465.45053000000001</v>
      </c>
      <c r="E188" s="88">
        <v>150</v>
      </c>
      <c r="F188" s="74">
        <f t="shared" ref="F188:F190" si="9">(D188*E188)</f>
        <v>69817.579500000007</v>
      </c>
    </row>
    <row r="189" spans="1:6" ht="225">
      <c r="A189" s="45" t="s">
        <v>358</v>
      </c>
      <c r="B189" s="30" t="s">
        <v>359</v>
      </c>
      <c r="C189" s="86" t="s">
        <v>83</v>
      </c>
      <c r="D189" s="87">
        <v>747.36779999999999</v>
      </c>
      <c r="E189" s="88">
        <v>50</v>
      </c>
      <c r="F189" s="74">
        <f t="shared" si="9"/>
        <v>37368.39</v>
      </c>
    </row>
    <row r="190" spans="1:6" ht="117.75">
      <c r="A190" s="45" t="s">
        <v>360</v>
      </c>
      <c r="B190" s="30" t="s">
        <v>361</v>
      </c>
      <c r="C190" s="86" t="s">
        <v>25</v>
      </c>
      <c r="D190" s="87">
        <v>1271.0966699999999</v>
      </c>
      <c r="E190" s="88">
        <v>3</v>
      </c>
      <c r="F190" s="74">
        <f t="shared" si="9"/>
        <v>3813.2900099999997</v>
      </c>
    </row>
    <row r="191" spans="1:6" ht="19.5">
      <c r="A191" s="23" t="s">
        <v>362</v>
      </c>
      <c r="B191" s="24" t="s">
        <v>363</v>
      </c>
      <c r="C191" s="50"/>
      <c r="D191" s="51">
        <f>SUM(F192:F195)</f>
        <v>1146483.4698000001</v>
      </c>
      <c r="E191" s="60"/>
      <c r="F191" s="61"/>
    </row>
    <row r="192" spans="1:6" ht="127.5">
      <c r="A192" s="45" t="s">
        <v>364</v>
      </c>
      <c r="B192" s="81" t="s">
        <v>365</v>
      </c>
      <c r="C192" s="53" t="s">
        <v>312</v>
      </c>
      <c r="D192" s="42">
        <v>2791.7006000000001</v>
      </c>
      <c r="E192" s="73">
        <v>50</v>
      </c>
      <c r="F192" s="74">
        <f t="shared" ref="F192:F195" si="10">(D192*E192)</f>
        <v>139585.03</v>
      </c>
    </row>
    <row r="193" spans="1:6" ht="29.25">
      <c r="A193" s="45" t="s">
        <v>366</v>
      </c>
      <c r="B193" s="81" t="s">
        <v>367</v>
      </c>
      <c r="C193" s="53" t="s">
        <v>312</v>
      </c>
      <c r="D193" s="42">
        <v>9203.8469999999998</v>
      </c>
      <c r="E193" s="73">
        <v>10</v>
      </c>
      <c r="F193" s="74">
        <f t="shared" si="10"/>
        <v>92038.47</v>
      </c>
    </row>
    <row r="194" spans="1:6" ht="19.5">
      <c r="A194" s="45" t="s">
        <v>368</v>
      </c>
      <c r="B194" s="81" t="s">
        <v>369</v>
      </c>
      <c r="C194" s="53" t="s">
        <v>25</v>
      </c>
      <c r="D194" s="42">
        <v>385.2894</v>
      </c>
      <c r="E194" s="73">
        <v>50</v>
      </c>
      <c r="F194" s="74">
        <f t="shared" si="10"/>
        <v>19264.47</v>
      </c>
    </row>
    <row r="195" spans="1:6" ht="19.5">
      <c r="A195" s="45" t="s">
        <v>370</v>
      </c>
      <c r="B195" s="81" t="s">
        <v>371</v>
      </c>
      <c r="C195" s="53" t="s">
        <v>312</v>
      </c>
      <c r="D195" s="42">
        <v>4763.8058499999997</v>
      </c>
      <c r="E195" s="73">
        <v>188</v>
      </c>
      <c r="F195" s="74">
        <f t="shared" si="10"/>
        <v>895595.49979999999</v>
      </c>
    </row>
    <row r="196" spans="1:6" ht="19.5">
      <c r="A196" s="23" t="s">
        <v>372</v>
      </c>
      <c r="B196" s="24" t="s">
        <v>373</v>
      </c>
      <c r="C196" s="69"/>
      <c r="D196" s="70">
        <f>F197+F198+F199+F200+F201+F202+F203+F204</f>
        <v>2429139.9200000004</v>
      </c>
      <c r="E196" s="71"/>
      <c r="F196" s="72"/>
    </row>
    <row r="197" spans="1:6" ht="48.75">
      <c r="A197" s="45" t="s">
        <v>374</v>
      </c>
      <c r="B197" s="81" t="s">
        <v>375</v>
      </c>
      <c r="C197" s="53" t="s">
        <v>25</v>
      </c>
      <c r="D197" s="42">
        <v>8519.3690000000006</v>
      </c>
      <c r="E197" s="73">
        <v>10</v>
      </c>
      <c r="F197" s="74">
        <f>(D197*E197)</f>
        <v>85193.69</v>
      </c>
    </row>
    <row r="198" spans="1:6" ht="48.75">
      <c r="A198" s="45" t="s">
        <v>376</v>
      </c>
      <c r="B198" s="81" t="s">
        <v>377</v>
      </c>
      <c r="C198" s="53" t="s">
        <v>25</v>
      </c>
      <c r="D198" s="42">
        <v>4284.6190476190477</v>
      </c>
      <c r="E198" s="73">
        <v>63</v>
      </c>
      <c r="F198" s="74">
        <f t="shared" ref="F198:F204" si="11">(D198*E198)</f>
        <v>269931</v>
      </c>
    </row>
    <row r="199" spans="1:6" ht="78.75">
      <c r="A199" s="45" t="s">
        <v>378</v>
      </c>
      <c r="B199" s="81" t="s">
        <v>379</v>
      </c>
      <c r="C199" s="53" t="s">
        <v>34</v>
      </c>
      <c r="D199" s="42">
        <v>612.07411654006501</v>
      </c>
      <c r="E199" s="73">
        <v>1604.77</v>
      </c>
      <c r="F199" s="74">
        <f t="shared" si="11"/>
        <v>982238.18</v>
      </c>
    </row>
    <row r="200" spans="1:6" ht="69">
      <c r="A200" s="45" t="s">
        <v>380</v>
      </c>
      <c r="B200" s="81" t="s">
        <v>381</v>
      </c>
      <c r="C200" s="53" t="s">
        <v>34</v>
      </c>
      <c r="D200" s="42">
        <v>113.54898928685866</v>
      </c>
      <c r="E200" s="73">
        <v>717.81</v>
      </c>
      <c r="F200" s="74">
        <f t="shared" si="11"/>
        <v>81506.600000000006</v>
      </c>
    </row>
    <row r="201" spans="1:6" ht="29.25">
      <c r="A201" s="45" t="s">
        <v>382</v>
      </c>
      <c r="B201" s="81" t="s">
        <v>383</v>
      </c>
      <c r="C201" s="53" t="s">
        <v>34</v>
      </c>
      <c r="D201" s="42">
        <v>30.12932391579945</v>
      </c>
      <c r="E201" s="73">
        <v>717.81</v>
      </c>
      <c r="F201" s="74">
        <f>(D201*E201)</f>
        <v>21627.13</v>
      </c>
    </row>
    <row r="202" spans="1:6">
      <c r="A202" s="45" t="s">
        <v>384</v>
      </c>
      <c r="B202" s="81" t="s">
        <v>385</v>
      </c>
      <c r="C202" s="53" t="s">
        <v>34</v>
      </c>
      <c r="D202" s="42">
        <v>24.351625081846173</v>
      </c>
      <c r="E202" s="73">
        <v>717.81</v>
      </c>
      <c r="F202" s="74">
        <f>(D202*E202)</f>
        <v>17479.84</v>
      </c>
    </row>
    <row r="203" spans="1:6" ht="48.75">
      <c r="A203" s="45" t="s">
        <v>386</v>
      </c>
      <c r="B203" s="81" t="s">
        <v>193</v>
      </c>
      <c r="C203" s="53" t="s">
        <v>61</v>
      </c>
      <c r="D203" s="42">
        <v>672.74642981539523</v>
      </c>
      <c r="E203" s="73">
        <v>57.42</v>
      </c>
      <c r="F203" s="74">
        <f t="shared" si="11"/>
        <v>38629.1</v>
      </c>
    </row>
    <row r="204" spans="1:6" ht="19.5">
      <c r="A204" s="45" t="s">
        <v>387</v>
      </c>
      <c r="B204" s="81" t="s">
        <v>388</v>
      </c>
      <c r="C204" s="53" t="s">
        <v>83</v>
      </c>
      <c r="D204" s="42">
        <v>1317.3436268346777</v>
      </c>
      <c r="E204" s="73">
        <v>707.89</v>
      </c>
      <c r="F204" s="74">
        <f t="shared" si="11"/>
        <v>932534.38</v>
      </c>
    </row>
    <row r="205" spans="1:6" ht="39">
      <c r="A205" s="23" t="s">
        <v>389</v>
      </c>
      <c r="B205" s="24" t="s">
        <v>390</v>
      </c>
      <c r="C205" s="43"/>
      <c r="D205" s="57">
        <f>SUM(F206)</f>
        <v>1343140.87</v>
      </c>
      <c r="E205" s="58"/>
      <c r="F205" s="59"/>
    </row>
    <row r="206" spans="1:6" ht="19.5">
      <c r="A206" s="45" t="s">
        <v>391</v>
      </c>
      <c r="B206" s="30" t="s">
        <v>392</v>
      </c>
      <c r="C206" s="89" t="s">
        <v>25</v>
      </c>
      <c r="D206" s="90">
        <v>1343140.87</v>
      </c>
      <c r="E206" s="90">
        <v>1</v>
      </c>
      <c r="F206" s="74">
        <f t="shared" ref="F206" si="12">(D206*E206)</f>
        <v>1343140.87</v>
      </c>
    </row>
    <row r="207" spans="1:6">
      <c r="A207" s="23">
        <v>10</v>
      </c>
      <c r="B207" s="24" t="s">
        <v>393</v>
      </c>
      <c r="C207" s="25"/>
      <c r="D207" s="26">
        <f>SUM(F208)</f>
        <v>298960.43</v>
      </c>
      <c r="E207" s="27"/>
      <c r="F207" s="28"/>
    </row>
    <row r="208" spans="1:6">
      <c r="A208" s="45" t="s">
        <v>394</v>
      </c>
      <c r="B208" s="30" t="s">
        <v>395</v>
      </c>
      <c r="C208" s="89" t="s">
        <v>25</v>
      </c>
      <c r="D208" s="90">
        <v>298960.43</v>
      </c>
      <c r="E208" s="90">
        <v>1</v>
      </c>
      <c r="F208" s="74">
        <f t="shared" ref="F208" si="13">(D208*E208)</f>
        <v>298960.43</v>
      </c>
    </row>
    <row r="209" spans="1:6" ht="19.5">
      <c r="A209" s="23">
        <v>11</v>
      </c>
      <c r="B209" s="24" t="s">
        <v>396</v>
      </c>
      <c r="C209" s="25"/>
      <c r="D209" s="26">
        <f>SUM(F210)</f>
        <v>185235.2334</v>
      </c>
      <c r="E209" s="27"/>
      <c r="F209" s="28"/>
    </row>
    <row r="210" spans="1:6" ht="19.5">
      <c r="A210" s="86" t="s">
        <v>397</v>
      </c>
      <c r="B210" s="91" t="s">
        <v>396</v>
      </c>
      <c r="C210" s="89" t="s">
        <v>34</v>
      </c>
      <c r="D210" s="90">
        <v>13.422843</v>
      </c>
      <c r="E210" s="90">
        <v>13800</v>
      </c>
      <c r="F210" s="74">
        <f t="shared" ref="F210" si="14">(D210*E210)</f>
        <v>185235.2334</v>
      </c>
    </row>
    <row r="212" spans="1:6">
      <c r="F212" s="101"/>
    </row>
  </sheetData>
  <mergeCells count="36">
    <mergeCell ref="D191:F191"/>
    <mergeCell ref="D196:F196"/>
    <mergeCell ref="D205:F205"/>
    <mergeCell ref="D207:F207"/>
    <mergeCell ref="D209:F209"/>
    <mergeCell ref="D111:F111"/>
    <mergeCell ref="D148:F148"/>
    <mergeCell ref="D153:F153"/>
    <mergeCell ref="D154:F154"/>
    <mergeCell ref="D173:F173"/>
    <mergeCell ref="D187:F187"/>
    <mergeCell ref="D48:F48"/>
    <mergeCell ref="D58:F58"/>
    <mergeCell ref="D64:F64"/>
    <mergeCell ref="D71:F71"/>
    <mergeCell ref="D73:F73"/>
    <mergeCell ref="D109:F109"/>
    <mergeCell ref="D15:F15"/>
    <mergeCell ref="D19:F19"/>
    <mergeCell ref="D30:F30"/>
    <mergeCell ref="D31:F31"/>
    <mergeCell ref="D36:F36"/>
    <mergeCell ref="D47:F47"/>
    <mergeCell ref="A9:C9"/>
    <mergeCell ref="D9:F9"/>
    <mergeCell ref="A11:B11"/>
    <mergeCell ref="A12:B12"/>
    <mergeCell ref="D13:F13"/>
    <mergeCell ref="A1:F3"/>
    <mergeCell ref="A4:D4"/>
    <mergeCell ref="E4:F5"/>
    <mergeCell ref="A5:D5"/>
    <mergeCell ref="A6:D6"/>
    <mergeCell ref="E6:F8"/>
    <mergeCell ref="A7:D7"/>
    <mergeCell ref="A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2026-07-17T14:26:07Z</dcterms:created>
  <dcterms:modified xsi:type="dcterms:W3CDTF">2026-07-17T14:37:29Z</dcterms:modified>
  <cp:category/>
  <cp:contentStatus/>
</cp:coreProperties>
</file>